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0032D13F-FCCC-4D83-9F59-C0D8B44B4A95}" xr6:coauthVersionLast="36" xr6:coauthVersionMax="36" xr10:uidLastSave="{00000000-0000-0000-0000-000000000000}"/>
  <bookViews>
    <workbookView xWindow="0" yWindow="0" windowWidth="15345" windowHeight="4380" activeTab="10" xr2:uid="{00000000-000D-0000-FFFF-FFFF00000000}"/>
  </bookViews>
  <sheets>
    <sheet name="Indice" sheetId="7" r:id="rId1"/>
    <sheet name="Tabla 1" sheetId="9" r:id="rId2"/>
    <sheet name="Tabla 2" sheetId="11" r:id="rId3"/>
    <sheet name="Tabla 3" sheetId="14" r:id="rId4"/>
    <sheet name="Tabla 4" sheetId="12" r:id="rId5"/>
    <sheet name="Tabla 5" sheetId="3" r:id="rId6"/>
    <sheet name="Tabla 6" sheetId="15" r:id="rId7"/>
    <sheet name="Tabla 7" sheetId="10" r:id="rId8"/>
    <sheet name="Tabla 8" sheetId="16" r:id="rId9"/>
    <sheet name="Tabla 9" sheetId="8" r:id="rId10"/>
    <sheet name="Ficha Técnica" sheetId="17" r:id="rId11"/>
  </sheets>
  <definedNames>
    <definedName name="_Toc510444097" localSheetId="0">Indice!#REF!</definedName>
    <definedName name="_Toc510444097" localSheetId="1">'Tabla 1'!#REF!</definedName>
    <definedName name="_Toc510444097" localSheetId="2">'Tabla 2'!#REF!</definedName>
    <definedName name="_Toc510444097" localSheetId="3">'Tabla 3'!#REF!</definedName>
    <definedName name="_Toc510444097" localSheetId="4">'Tabla 4'!#REF!</definedName>
    <definedName name="_Toc510444098" localSheetId="5">'Tabla 5'!$B$8</definedName>
    <definedName name="_Toc510444098" localSheetId="6">'Tabla 6'!$B$8</definedName>
    <definedName name="_Toc510444100" localSheetId="7">'Tabla 7'!#REF!</definedName>
    <definedName name="_Toc510444100" localSheetId="8">'Tabla 8'!#REF!</definedName>
    <definedName name="_Toc510444369" localSheetId="0">Indice!$B$5</definedName>
    <definedName name="_Toc510444369" localSheetId="1">'Tabla 1'!$B$5</definedName>
    <definedName name="_Toc510444369" localSheetId="2">'Tabla 2'!$B$5</definedName>
    <definedName name="_Toc510444369" localSheetId="3">'Tabla 3'!$B$5</definedName>
    <definedName name="_Toc510444369" localSheetId="4">'Tabla 4'!$B$5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13" i="16" l="1"/>
  <c r="W13" i="16"/>
  <c r="W40" i="16" s="1"/>
  <c r="U13" i="16"/>
  <c r="U40" i="16" s="1"/>
  <c r="V16" i="16"/>
  <c r="W16" i="16"/>
  <c r="U16" i="16"/>
  <c r="V21" i="16"/>
  <c r="V40" i="16" s="1"/>
  <c r="W21" i="16"/>
  <c r="U21" i="16"/>
  <c r="W39" i="10"/>
  <c r="W20" i="10"/>
  <c r="V20" i="10"/>
  <c r="U20" i="10"/>
  <c r="W15" i="10"/>
  <c r="V15" i="10"/>
  <c r="V39" i="10" s="1"/>
  <c r="U15" i="10"/>
  <c r="U39" i="10" s="1"/>
  <c r="N14" i="9"/>
  <c r="O21" i="9"/>
  <c r="P20" i="9"/>
  <c r="M20" i="9"/>
  <c r="P14" i="9"/>
  <c r="P21" i="9" s="1"/>
  <c r="O14" i="9"/>
  <c r="O20" i="9" s="1"/>
  <c r="S21" i="16" l="1"/>
  <c r="M20" i="10"/>
  <c r="S20" i="10"/>
  <c r="M21" i="9"/>
  <c r="M22" i="9" s="1"/>
  <c r="C9" i="7" l="1"/>
  <c r="T21" i="16"/>
  <c r="R21" i="16"/>
  <c r="S16" i="16"/>
  <c r="S40" i="16" s="1"/>
  <c r="T16" i="16"/>
  <c r="T40" i="16" s="1"/>
  <c r="R16" i="16"/>
  <c r="T20" i="10"/>
  <c r="R20" i="10"/>
  <c r="S15" i="10"/>
  <c r="S39" i="10" s="1"/>
  <c r="T15" i="10"/>
  <c r="R15" i="10"/>
  <c r="S32" i="3"/>
  <c r="T32" i="3"/>
  <c r="R32" i="3"/>
  <c r="R40" i="16" l="1"/>
  <c r="R39" i="10"/>
  <c r="T39" i="10"/>
  <c r="N20" i="9"/>
  <c r="N21" i="9"/>
  <c r="N22" i="9" l="1"/>
  <c r="P40" i="16"/>
  <c r="Q40" i="16"/>
  <c r="O40" i="16"/>
  <c r="P39" i="10"/>
  <c r="Q39" i="10"/>
  <c r="O39" i="10"/>
  <c r="E22" i="16"/>
  <c r="E23" i="16"/>
  <c r="E24" i="16"/>
  <c r="E25" i="16"/>
  <c r="E26" i="16"/>
  <c r="E27" i="16"/>
  <c r="E28" i="16"/>
  <c r="E29" i="16"/>
  <c r="E30" i="16"/>
  <c r="E31" i="16"/>
  <c r="E32" i="16"/>
  <c r="E33" i="16"/>
  <c r="E34" i="16"/>
  <c r="E35" i="16"/>
  <c r="E36" i="16"/>
  <c r="Q32" i="15"/>
  <c r="P32" i="15"/>
  <c r="O32" i="15"/>
  <c r="O32" i="3"/>
  <c r="Q32" i="3"/>
  <c r="P32" i="3"/>
  <c r="V25" i="12"/>
  <c r="U25" i="12"/>
  <c r="T25" i="12"/>
  <c r="S25" i="12"/>
  <c r="Q24" i="14"/>
  <c r="P24" i="14"/>
  <c r="O24" i="14"/>
  <c r="Q24" i="11"/>
  <c r="P24" i="11"/>
  <c r="O24" i="11"/>
  <c r="L14" i="9"/>
  <c r="L20" i="9" s="1"/>
  <c r="K14" i="9"/>
  <c r="K20" i="9" s="1"/>
  <c r="K21" i="9" l="1"/>
  <c r="L21" i="9"/>
  <c r="L22" i="9"/>
  <c r="K22" i="9"/>
  <c r="N20" i="10"/>
  <c r="L20" i="10"/>
  <c r="N15" i="10"/>
  <c r="M15" i="10"/>
  <c r="L15" i="10"/>
  <c r="N12" i="10"/>
  <c r="M12" i="10"/>
  <c r="L12" i="10"/>
  <c r="N32" i="15" l="1"/>
  <c r="M32" i="15"/>
  <c r="L32" i="15"/>
  <c r="L32" i="3"/>
  <c r="M32" i="3"/>
  <c r="N32" i="3"/>
  <c r="P25" i="12" l="1"/>
  <c r="Q25" i="12"/>
  <c r="R25" i="12"/>
  <c r="O25" i="12"/>
  <c r="M24" i="14"/>
  <c r="N24" i="14"/>
  <c r="L24" i="14"/>
  <c r="N24" i="11"/>
  <c r="M24" i="11"/>
  <c r="L24" i="11"/>
  <c r="J14" i="9"/>
  <c r="J20" i="9" s="1"/>
  <c r="I14" i="9"/>
  <c r="I20" i="9" s="1"/>
  <c r="I21" i="9" l="1"/>
  <c r="J21" i="9"/>
  <c r="J22" i="9" s="1"/>
  <c r="I22" i="9"/>
  <c r="C16" i="7"/>
  <c r="C15" i="7"/>
  <c r="C14" i="7"/>
  <c r="C13" i="7"/>
  <c r="C12" i="7"/>
  <c r="C11" i="7"/>
  <c r="C10" i="7"/>
  <c r="K39" i="10"/>
  <c r="J39" i="10"/>
  <c r="D39" i="10"/>
  <c r="E39" i="10"/>
  <c r="I39" i="10"/>
  <c r="C39" i="10"/>
  <c r="C40" i="16" l="1"/>
  <c r="D40" i="16" l="1"/>
  <c r="E40" i="16"/>
  <c r="E19" i="16"/>
  <c r="E18" i="16"/>
  <c r="E17" i="16"/>
  <c r="E14" i="16"/>
  <c r="I30" i="15" l="1"/>
  <c r="I29" i="15"/>
  <c r="I28" i="15"/>
  <c r="I27" i="15"/>
  <c r="I26" i="15"/>
  <c r="I25" i="15"/>
  <c r="I24" i="15"/>
  <c r="I23" i="15"/>
  <c r="I22" i="15"/>
  <c r="I21" i="15"/>
  <c r="I20" i="15"/>
  <c r="I19" i="15"/>
  <c r="I18" i="15"/>
  <c r="I17" i="15"/>
  <c r="I16" i="15"/>
  <c r="I15" i="15"/>
  <c r="I14" i="15"/>
  <c r="I13" i="15"/>
  <c r="F30" i="15"/>
  <c r="F29" i="15"/>
  <c r="F28" i="15"/>
  <c r="F27" i="15"/>
  <c r="F26" i="15"/>
  <c r="F25" i="15"/>
  <c r="F24" i="15"/>
  <c r="F23" i="15"/>
  <c r="F22" i="15"/>
  <c r="F21" i="15"/>
  <c r="F20" i="15"/>
  <c r="F19" i="15"/>
  <c r="F18" i="15"/>
  <c r="F17" i="15"/>
  <c r="F16" i="15"/>
  <c r="F15" i="15"/>
  <c r="F14" i="15"/>
  <c r="F13" i="15"/>
  <c r="I30" i="3"/>
  <c r="I29" i="3"/>
  <c r="I28" i="3"/>
  <c r="I27" i="3"/>
  <c r="I26" i="3"/>
  <c r="I25" i="3"/>
  <c r="I24" i="3"/>
  <c r="I23" i="3"/>
  <c r="I22" i="3"/>
  <c r="I21" i="3"/>
  <c r="I20" i="3"/>
  <c r="I19" i="3"/>
  <c r="I18" i="3"/>
  <c r="I17" i="3"/>
  <c r="I16" i="3"/>
  <c r="I15" i="3"/>
  <c r="I14" i="3"/>
  <c r="I13" i="3"/>
  <c r="F30" i="3"/>
  <c r="F29" i="3"/>
  <c r="F28" i="3"/>
  <c r="F27" i="3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C32" i="3"/>
  <c r="I23" i="14"/>
  <c r="I22" i="14"/>
  <c r="I21" i="14"/>
  <c r="I20" i="14"/>
  <c r="I19" i="14"/>
  <c r="I18" i="14"/>
  <c r="I17" i="14"/>
  <c r="I16" i="14"/>
  <c r="I15" i="14"/>
  <c r="I14" i="14"/>
  <c r="I13" i="14"/>
  <c r="I12" i="14"/>
  <c r="F23" i="14"/>
  <c r="F22" i="14"/>
  <c r="F21" i="14"/>
  <c r="F20" i="14"/>
  <c r="F19" i="14"/>
  <c r="F18" i="14"/>
  <c r="F17" i="14"/>
  <c r="F16" i="14"/>
  <c r="F15" i="14"/>
  <c r="F14" i="14"/>
  <c r="F13" i="14"/>
  <c r="F12" i="14"/>
  <c r="C13" i="14"/>
  <c r="C14" i="14"/>
  <c r="C15" i="14"/>
  <c r="C16" i="14"/>
  <c r="C17" i="14"/>
  <c r="C18" i="14"/>
  <c r="C19" i="14"/>
  <c r="C20" i="14"/>
  <c r="C21" i="14"/>
  <c r="C22" i="14"/>
  <c r="C23" i="14"/>
  <c r="C12" i="14"/>
  <c r="I23" i="11"/>
  <c r="I22" i="11"/>
  <c r="I21" i="11"/>
  <c r="I20" i="11"/>
  <c r="I19" i="11"/>
  <c r="I18" i="11"/>
  <c r="I17" i="11"/>
  <c r="I16" i="11"/>
  <c r="I15" i="11"/>
  <c r="I14" i="11"/>
  <c r="I13" i="11"/>
  <c r="I12" i="11"/>
  <c r="F23" i="11"/>
  <c r="F22" i="11"/>
  <c r="F21" i="11"/>
  <c r="F20" i="11"/>
  <c r="F19" i="11"/>
  <c r="F18" i="11"/>
  <c r="F17" i="11"/>
  <c r="F16" i="11"/>
  <c r="F15" i="11"/>
  <c r="F14" i="11"/>
  <c r="F13" i="11"/>
  <c r="F12" i="11"/>
  <c r="C13" i="11"/>
  <c r="C14" i="11"/>
  <c r="C15" i="11"/>
  <c r="C16" i="11"/>
  <c r="C17" i="11"/>
  <c r="C18" i="11"/>
  <c r="C19" i="11"/>
  <c r="C20" i="11"/>
  <c r="C21" i="11"/>
  <c r="C22" i="11"/>
  <c r="C23" i="11"/>
  <c r="C12" i="11"/>
  <c r="G24" i="14"/>
  <c r="H24" i="14"/>
  <c r="J24" i="14"/>
  <c r="K24" i="14"/>
  <c r="I24" i="14" l="1"/>
  <c r="C24" i="14"/>
  <c r="C24" i="11"/>
  <c r="F24" i="11"/>
  <c r="C32" i="15"/>
  <c r="I32" i="15"/>
  <c r="F32" i="15"/>
  <c r="I32" i="3"/>
  <c r="I24" i="11"/>
  <c r="F32" i="3"/>
  <c r="F24" i="14"/>
  <c r="D14" i="9" l="1"/>
  <c r="H14" i="9"/>
  <c r="G14" i="9"/>
  <c r="F14" i="9"/>
  <c r="E14" i="9"/>
  <c r="C14" i="9"/>
  <c r="H20" i="9" l="1"/>
  <c r="H21" i="9"/>
  <c r="C21" i="9"/>
  <c r="C20" i="9"/>
  <c r="C22" i="9" s="1"/>
  <c r="G21" i="9"/>
  <c r="G20" i="9"/>
  <c r="H22" i="9"/>
  <c r="E21" i="9"/>
  <c r="E20" i="9"/>
  <c r="D21" i="9"/>
  <c r="D20" i="9"/>
  <c r="F21" i="9"/>
  <c r="F20" i="9"/>
  <c r="G22" i="9" l="1"/>
  <c r="D22" i="9"/>
  <c r="E22" i="9"/>
  <c r="F22" i="9"/>
  <c r="C17" i="7"/>
  <c r="N25" i="12"/>
  <c r="M25" i="12"/>
  <c r="L25" i="12"/>
  <c r="K25" i="12"/>
  <c r="J25" i="12"/>
  <c r="I25" i="12"/>
  <c r="H25" i="12"/>
  <c r="G25" i="12"/>
  <c r="K24" i="11"/>
  <c r="J24" i="11"/>
  <c r="H24" i="11"/>
  <c r="G24" i="11"/>
  <c r="E28" i="10" l="1"/>
  <c r="E29" i="10"/>
  <c r="E23" i="10"/>
  <c r="E24" i="10"/>
  <c r="E22" i="10"/>
  <c r="E30" i="10"/>
  <c r="E13" i="10"/>
  <c r="E25" i="10"/>
  <c r="E21" i="10"/>
  <c r="E17" i="10"/>
  <c r="E32" i="10"/>
  <c r="E18" i="10"/>
  <c r="E16" i="10"/>
  <c r="E31" i="10"/>
  <c r="E26" i="10"/>
  <c r="E33" i="10"/>
  <c r="E34" i="10"/>
  <c r="E35" i="10"/>
  <c r="E27" i="10"/>
  <c r="G32" i="3" l="1"/>
  <c r="H32" i="3"/>
</calcChain>
</file>

<file path=xl/sharedStrings.xml><?xml version="1.0" encoding="utf-8"?>
<sst xmlns="http://schemas.openxmlformats.org/spreadsheetml/2006/main" count="548" uniqueCount="150">
  <si>
    <t>Ministerio de Trabajo, Empleo y Seguridad Social</t>
  </si>
  <si>
    <t>Serie de datos de los principales registros administrativos</t>
  </si>
  <si>
    <t>Inscripciones Patronales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</si>
  <si>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</si>
  <si>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</si>
  <si>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</si>
  <si>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</si>
  <si>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</si>
  <si>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</si>
  <si>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</si>
  <si>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</si>
  <si>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</si>
  <si>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</si>
  <si>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</si>
  <si>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</si>
  <si>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</si>
  <si>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Asunción</t>
  </si>
  <si>
    <t>Concepción</t>
  </si>
  <si>
    <t>San Pedro</t>
  </si>
  <si>
    <t>Cordillera</t>
  </si>
  <si>
    <t>Guairá</t>
  </si>
  <si>
    <t>Caaguazú</t>
  </si>
  <si>
    <t>Caazapá</t>
  </si>
  <si>
    <t>Itapúa</t>
  </si>
  <si>
    <t>Misiones</t>
  </si>
  <si>
    <t>Paraguarí</t>
  </si>
  <si>
    <t>Alto Paraná</t>
  </si>
  <si>
    <t>Central</t>
  </si>
  <si>
    <t>Ñeembucú</t>
  </si>
  <si>
    <t>Amambay</t>
  </si>
  <si>
    <t>Canindeyú</t>
  </si>
  <si>
    <t>Presidente Hayes</t>
  </si>
  <si>
    <t>Alto Paraguay</t>
  </si>
  <si>
    <t xml:space="preserve">Tabla 1. </t>
  </si>
  <si>
    <t xml:space="preserve">Tabla 2. </t>
  </si>
  <si>
    <t xml:space="preserve">Tabla 3. </t>
  </si>
  <si>
    <t xml:space="preserve">Tabla 4. </t>
  </si>
  <si>
    <t>ÍNDICE</t>
  </si>
  <si>
    <r>
      <t>Dirección Registro Obrero Patronal (DROP):</t>
    </r>
    <r>
      <rPr>
        <sz val="11"/>
        <color theme="1"/>
        <rFont val="Calibri"/>
        <family val="2"/>
        <scheme val="minor"/>
      </rPr>
      <t xml:space="preserve"> Dirección dependiente de Viceministerio de Trabajo, en la cual están obligadas a inscribirse todos los empleadores del país con personal dependiente o sin personal.</t>
    </r>
  </si>
  <si>
    <r>
      <t>MTESS:</t>
    </r>
    <r>
      <rPr>
        <sz val="11"/>
        <color theme="1"/>
        <rFont val="Calibri"/>
        <family val="2"/>
        <scheme val="minor"/>
      </rPr>
      <t xml:space="preserve"> Ministerio de Trabajo, Empleo y Seguridad Social.</t>
    </r>
  </si>
  <si>
    <t>Tabla 5.</t>
  </si>
  <si>
    <t>Matriz</t>
  </si>
  <si>
    <t>Total general</t>
  </si>
  <si>
    <t>Agricultura, Ganaderia, Silvicultura y Pesca</t>
  </si>
  <si>
    <t>Construcción</t>
  </si>
  <si>
    <t>Inscripciones de Matrices y Sucursales</t>
  </si>
  <si>
    <t>Sucursal</t>
  </si>
  <si>
    <t>Hombres</t>
  </si>
  <si>
    <t>Mujeres</t>
  </si>
  <si>
    <t xml:space="preserve">Sucursal </t>
  </si>
  <si>
    <t>Boquerón</t>
  </si>
  <si>
    <t>Actividades Económicas</t>
  </si>
  <si>
    <t>Actividades artísticas, de entretenimiento y recreativas</t>
  </si>
  <si>
    <t>Actividades de atención de la salud humana y de asistencia social</t>
  </si>
  <si>
    <t>Actividades de organizaciones y órganos extraterritoriales</t>
  </si>
  <si>
    <t>Actividades de servicios administrativos y de apoyo</t>
  </si>
  <si>
    <t>Actividades financieras y de seguros</t>
  </si>
  <si>
    <t>Actividades inmobiliarias</t>
  </si>
  <si>
    <t>Actividades profesionales, científicas y técnicas</t>
  </si>
  <si>
    <t>Administración pública y defensa; planes de seguridad social de afiliación obligatoria</t>
  </si>
  <si>
    <t>Alojamiento y de servicio de comidas</t>
  </si>
  <si>
    <t>Comercio al por mayor y al por menor; reparación de vehículos automotores y motocicletas</t>
  </si>
  <si>
    <t>Enseñanza</t>
  </si>
  <si>
    <t>Explotación De Minas y Canteras</t>
  </si>
  <si>
    <t>Industrias Manufactureras</t>
  </si>
  <si>
    <t>Información y comunicaciones</t>
  </si>
  <si>
    <t>Otras actividades de servicios</t>
  </si>
  <si>
    <t>Suministro De Agua; Alcantarillado, Gestión De Desechos y Actividades De Saneamiento</t>
  </si>
  <si>
    <t>Suministro De Electricidad, Gas, Vapory Aire Acondicionado</t>
  </si>
  <si>
    <t>Transporte y almacenamiento</t>
  </si>
  <si>
    <t>Suministro De Electricidad, Gas, Vapor y Aire Acondicionado</t>
  </si>
  <si>
    <t>Tabla 6.</t>
  </si>
  <si>
    <t>Terminología</t>
  </si>
  <si>
    <t>Tabla 7.</t>
  </si>
  <si>
    <t xml:space="preserve"> Sector Primario</t>
  </si>
  <si>
    <t>% de puestos laborales</t>
  </si>
  <si>
    <t>Sector Secundario</t>
  </si>
  <si>
    <t>Sector Terciario</t>
  </si>
  <si>
    <t>Sector Primario</t>
  </si>
  <si>
    <t xml:space="preserve">Sector Secundario </t>
  </si>
  <si>
    <t xml:space="preserve">Sector Terciario </t>
  </si>
  <si>
    <r>
      <rPr>
        <b/>
        <sz val="11"/>
        <color theme="1"/>
        <rFont val="Calibri"/>
        <family val="2"/>
        <scheme val="minor"/>
      </rPr>
      <t>Matriz</t>
    </r>
    <r>
      <rPr>
        <sz val="11"/>
        <color theme="1"/>
        <rFont val="Calibri"/>
        <family val="2"/>
        <scheme val="minor"/>
      </rPr>
      <t>: Es un establecimiento que controla a umo o más establecimientos con los que comparte la razón social.</t>
    </r>
  </si>
  <si>
    <r>
      <rPr>
        <b/>
        <sz val="11"/>
        <rFont val="Calibri"/>
        <family val="2"/>
        <scheme val="minor"/>
      </rPr>
      <t>Establecimiento:</t>
    </r>
    <r>
      <rPr>
        <sz val="11"/>
        <rFont val="Calibri"/>
        <family val="2"/>
        <scheme val="minor"/>
      </rPr>
      <t xml:space="preserve">  Es toda empresa o parte de una empresa , situada en un lugar geográficamente delimitado(taller, fábrica,etc.), en el que se realizan actividades ecónomicas a las que dedican su trabajo una o varias personas por cuenta de una misma empresa.</t>
    </r>
  </si>
  <si>
    <r>
      <rPr>
        <b/>
        <sz val="11"/>
        <color theme="1"/>
        <rFont val="Calibri"/>
        <family val="2"/>
        <scheme val="minor"/>
      </rPr>
      <t>Sucursal:</t>
    </r>
    <r>
      <rPr>
        <sz val="11"/>
        <color theme="1"/>
        <rFont val="Calibri"/>
        <family val="2"/>
        <scheme val="minor"/>
      </rPr>
      <t xml:space="preserve"> Es un establecimiento que puede realizar funciones de producción de bienes, compra venta de mercaderias y prestación de servicios, dependiente del establecimiento principal(matriz) para el control contable,administrativo y legal.</t>
    </r>
  </si>
  <si>
    <t>Establecimientos</t>
  </si>
  <si>
    <t>% de establecimientos</t>
  </si>
  <si>
    <t>Tabla 8.</t>
  </si>
  <si>
    <t>Tabla 9.</t>
  </si>
  <si>
    <t>Inscripciones de Establecimientos</t>
  </si>
  <si>
    <r>
      <t xml:space="preserve">Nota: </t>
    </r>
    <r>
      <rPr>
        <sz val="8"/>
        <color rgb="FF000000"/>
        <rFont val="Cambria"/>
        <family val="1"/>
      </rPr>
      <t>(*) Datos preliminares sujetos a revisión</t>
    </r>
  </si>
  <si>
    <t xml:space="preserve">Puestos Laborales </t>
  </si>
  <si>
    <t>Matrices</t>
  </si>
  <si>
    <t>Sucursales</t>
  </si>
  <si>
    <t>Inscripciones de Establecimientos y Puestos laborales</t>
  </si>
  <si>
    <t>Inscripciones de Puestos laborales</t>
  </si>
  <si>
    <t>Departamentos</t>
  </si>
  <si>
    <t>Mes</t>
  </si>
  <si>
    <r>
      <t>Puesto Laboral:</t>
    </r>
    <r>
      <rPr>
        <sz val="11"/>
        <color theme="1"/>
        <rFont val="Calibri"/>
        <family val="2"/>
        <scheme val="minor"/>
      </rPr>
      <t xml:space="preserve"> Se define al conjunto de capacidades y competencias que ejecuta una persona dentro de un empresa . </t>
    </r>
  </si>
  <si>
    <t>NR</t>
  </si>
  <si>
    <r>
      <t>Fuente:</t>
    </r>
    <r>
      <rPr>
        <sz val="8"/>
        <color rgb="FF000000"/>
        <rFont val="Cambria"/>
        <family val="1"/>
      </rPr>
      <t xml:space="preserve">  Observatorio Laboral - MTESS. Elaboración propia a partir de los registros administrativos del REOP - DROP.</t>
    </r>
  </si>
  <si>
    <r>
      <t>Fuente:</t>
    </r>
    <r>
      <rPr>
        <sz val="8"/>
        <color rgb="FF000000"/>
        <rFont val="Cambria"/>
        <family val="1"/>
      </rPr>
      <t xml:space="preserve">  Observatorio Laboral - MTESS. Elaboración propia a partir de los registros administrativos del REOP - DROP. </t>
    </r>
  </si>
  <si>
    <r>
      <t>Fuente:</t>
    </r>
    <r>
      <rPr>
        <sz val="12"/>
        <color rgb="FF000000"/>
        <rFont val="Cambria"/>
        <family val="1"/>
      </rPr>
      <t xml:space="preserve">  Observatorio Laboral - MTESS. Elaboración propia a partir de los registros administrativos del REOP - DROP. </t>
    </r>
  </si>
  <si>
    <t>FICHA TÉCNICA</t>
  </si>
  <si>
    <t>Coordinación del procesamiento de datos y elaboración de indicadores</t>
  </si>
  <si>
    <t>Diego Sanabria</t>
  </si>
  <si>
    <t>Procesamiento de Datos y Elaboración de Indicadores</t>
  </si>
  <si>
    <t xml:space="preserve">Cynthia Méndez </t>
  </si>
  <si>
    <t>Contacto</t>
  </si>
  <si>
    <t xml:space="preserve">observatorio@mtess.gov.py </t>
  </si>
  <si>
    <t>Asunción-Paraguay</t>
  </si>
  <si>
    <t>observatoriomtess0@gmail.com</t>
  </si>
  <si>
    <t>Tel:+595217290100 Int:138</t>
  </si>
  <si>
    <t>2022*</t>
  </si>
  <si>
    <t>Actividades de los hogares como empleadores; actividades no diferenciadas de los hogares como productores de bienes y servicios para uso propio</t>
  </si>
  <si>
    <t>2023*</t>
  </si>
  <si>
    <t>-</t>
  </si>
  <si>
    <t xml:space="preserve"> -</t>
  </si>
  <si>
    <t>Inscripciones de Establecimientos (Matrices y Sucursales). Periodo: 2018 - 2024</t>
  </si>
  <si>
    <t>Inscripciones de Establecimientos (Matrices y Sucursales), según mes de registro. Periodo 2018 - 2024</t>
  </si>
  <si>
    <t>Inscripciones de establecimientos correspondientes a matrices y sucursales, según mes de registro. Periodo: 2018 - 2024</t>
  </si>
  <si>
    <t>Inscripciones de puestos laborales por tipo de establecimiento, según mes de registro. Periodo 2018 - 2024</t>
  </si>
  <si>
    <t>Inscripciones de puestos laborales por tipo de establecimiento y sexo del trabajador, según mes de registro. Periodo 2018 - 2024</t>
  </si>
  <si>
    <t>Cantidad de puestos laborales por tipo de establecimiento y sexo del trabajador, según mes de registro. Periodo: 2018 - 2024</t>
  </si>
  <si>
    <t>Sucursal+N39:T46P57</t>
  </si>
  <si>
    <t>Inscripciones de puestos laborales por tipo de establecimiento, según departamento. Periodo 2018 - 2024</t>
  </si>
  <si>
    <t>Cantidad de puestos laborales por tipo de establecimiento, según departamento. Periodo: 2018 - 2024</t>
  </si>
  <si>
    <t>Inscripciones de establecimientos  (Matrices y Sucursales), según departamento. Periodo 2018 - 2024</t>
  </si>
  <si>
    <t>Inscripciones de establecimientos correspondientes a matrices y sucursales, según departamento. Perido: 2018 - 2024</t>
  </si>
  <si>
    <t>Inscripciones de establecimientos (Matrices y Sucursales), según actividad económica. Periodo 2018 - 2024</t>
  </si>
  <si>
    <t>Inscripciones de establacimientos correspondientes a matrices y sucursales, según actividad económica. Periodo: 2018 -2024</t>
  </si>
  <si>
    <t>Sucursak</t>
  </si>
  <si>
    <t xml:space="preserve">Actividades de los hogares como empleadores; actividades no diferenciadas de los hogares como productores de bienes y servicios para uso propio </t>
  </si>
  <si>
    <r>
      <t>Fuente:</t>
    </r>
    <r>
      <rPr>
        <sz val="10"/>
        <color rgb="FF000000"/>
        <rFont val="Calibri"/>
        <family val="2"/>
        <scheme val="minor"/>
      </rPr>
      <t xml:space="preserve">  Observatorio Laboral - MTESS. Elaboración propia a partir de los registros administrativos del REOP - DROP.</t>
    </r>
  </si>
  <si>
    <r>
      <t>Fuente:</t>
    </r>
    <r>
      <rPr>
        <sz val="10"/>
        <color rgb="FF000000"/>
        <rFont val="Calibri"/>
        <family val="2"/>
        <scheme val="minor"/>
      </rPr>
      <t xml:space="preserve">  Observatorio Laboral - MTESS. Elaboración propia a partir de los registros administrativos del REOP - DROP. </t>
    </r>
  </si>
  <si>
    <r>
      <rPr>
        <vertAlign val="superscript"/>
        <sz val="11"/>
        <color theme="1"/>
        <rFont val="Calibri"/>
        <family val="2"/>
        <scheme val="minor"/>
      </rPr>
      <t>1</t>
    </r>
    <r>
      <rPr>
        <vertAlign val="superscript"/>
        <sz val="8"/>
        <color theme="1"/>
        <rFont val="Calibri"/>
        <family val="2"/>
        <scheme val="minor"/>
      </rPr>
      <t xml:space="preserve"> </t>
    </r>
    <r>
      <rPr>
        <sz val="8"/>
        <color theme="1"/>
        <rFont val="Calibri"/>
        <family val="2"/>
        <scheme val="minor"/>
      </rPr>
      <t>El total  de puestos laborales corresponde a los registros de movimientos comunicados durante todo el año 2024, según el mes de inscripción de los establecimientos.</t>
    </r>
  </si>
  <si>
    <t>Establecimientos*</t>
  </si>
  <si>
    <r>
      <t xml:space="preserve">2024 </t>
    </r>
    <r>
      <rPr>
        <b/>
        <sz val="10"/>
        <color theme="0"/>
        <rFont val="Calibri"/>
        <family val="2"/>
      </rPr>
      <t>¹</t>
    </r>
  </si>
  <si>
    <t xml:space="preserve">Notas: </t>
  </si>
  <si>
    <r>
      <rPr>
        <b/>
        <sz val="10"/>
        <color theme="1"/>
        <rFont val="Calibri"/>
        <family val="2"/>
        <scheme val="minor"/>
      </rPr>
      <t>NR</t>
    </r>
    <r>
      <rPr>
        <sz val="10"/>
        <color theme="1"/>
        <rFont val="Calibri"/>
        <family val="2"/>
        <scheme val="minor"/>
      </rPr>
      <t xml:space="preserve"> corresponde a casos no reportados en los registros migrados del Instituto de Previsión Social</t>
    </r>
  </si>
  <si>
    <t>(*) Corresponde al total de establecimientos registrados durante el año, que declararon tener o no trabajadores.</t>
  </si>
  <si>
    <r>
      <t>Cantidad de puestos laborales</t>
    </r>
    <r>
      <rPr>
        <sz val="11"/>
        <color rgb="FF000000"/>
        <rFont val="Cambria"/>
        <family val="1"/>
      </rPr>
      <t xml:space="preserve">  por tipo de establecimiento, según mes de registro. Periodo: 2018 - 2024</t>
    </r>
  </si>
  <si>
    <r>
      <t>2024</t>
    </r>
    <r>
      <rPr>
        <b/>
        <sz val="11"/>
        <color theme="0"/>
        <rFont val="Calibri"/>
        <family val="2"/>
      </rPr>
      <t>¹</t>
    </r>
  </si>
  <si>
    <t>Enero de 2025</t>
  </si>
  <si>
    <t xml:space="preserve">Establecimientos </t>
  </si>
  <si>
    <t>Inscripciones de establecimientos (*) y puestos laborales correspondientes a matrices y sucursales. Periodo: 2018 - 2024</t>
  </si>
  <si>
    <r>
      <rPr>
        <sz val="10"/>
        <color theme="1"/>
        <rFont val="Calibri"/>
        <family val="2"/>
      </rPr>
      <t>¹</t>
    </r>
    <r>
      <rPr>
        <sz val="10"/>
        <color theme="1"/>
        <rFont val="Calibri"/>
        <family val="2"/>
        <scheme val="minor"/>
      </rPr>
      <t>El total  de puestos laborales corresponde a los registros de movimientos comunicados durante todo el año 2024, según el mes de inscripción de los establecimientos.</t>
    </r>
  </si>
  <si>
    <r>
      <rPr>
        <sz val="10"/>
        <color theme="1"/>
        <rFont val="Calibri"/>
        <family val="2"/>
      </rPr>
      <t>¹</t>
    </r>
    <r>
      <rPr>
        <sz val="10"/>
        <color theme="1"/>
        <rFont val="Calibri"/>
        <family val="2"/>
        <scheme val="minor"/>
      </rPr>
      <t>El aumento de inscripciones a partir del mes de julio del 2024 se debe a la migración de los registros patronales del Instituto Previsión Social (IPS) que no figuraban en el Registro del Obrero Patronal del Ministerio de Trabajo, Empleo y Seguridad Social (MTESS). Este proceso de vinculación entre los registros del MTESS e IPS es una acción establecida en el Decreto N°1989/2024 " Por el cual se actualizan las disposiciones que regulan la inscripción en el Registro Obrero Patronal, los docuemntos y libros de tenencia obligatoria, las comunicaciones, la transmisión de datos y documentos  electrónicos ante el Ministerio de Trabajo, Empleo y Seguridad Social.</t>
    </r>
  </si>
  <si>
    <t>Cantidad de puestos laborales por tipo de establecimiento, según actividad económica. Periodo: 2018 - 2024</t>
  </si>
  <si>
    <t>Inscripciones de puestos laborales por tipo de establecimiento, según actividad económica. Periodo 2018 - 2024</t>
  </si>
  <si>
    <t>Los números fueron generados el 31 de diciembre del 2024 a través del sistema REOP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</si>
</sst>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64" formatCode="#,##0.0"/>
  </numFmts>
  <fonts count="57" x14ac:knownFonts="1">
    <font>
      <sz val="11"/>
      <color theme="1"/>
      <name val="Calibri"/>
      <family val="2"/>
      <scheme val="minor"/>
    </font>
    <font>
      <b/>
      <sz val="14"/>
      <color rgb="FF066684"/>
      <name val="Calibri"/>
      <family val="2"/>
      <scheme val="minor"/>
    </font>
    <font>
      <sz val="11"/>
      <color rgb="FF000000"/>
      <name val="Cambria"/>
      <family val="1"/>
    </font>
    <font>
      <sz val="8"/>
      <color theme="1"/>
      <name val="Calibri"/>
      <family val="2"/>
      <scheme val="minor"/>
    </font>
    <font>
      <b/>
      <sz val="10"/>
      <color rgb="FFFFFFFF"/>
      <name val="Cambria"/>
      <family val="1"/>
    </font>
    <font>
      <sz val="10"/>
      <color theme="0"/>
      <name val="Cambria"/>
      <family val="1"/>
    </font>
    <font>
      <b/>
      <sz val="10"/>
      <color theme="1"/>
      <name val="Cambria"/>
      <family val="1"/>
    </font>
    <font>
      <sz val="10"/>
      <color rgb="FF000000"/>
      <name val="Cambria"/>
      <family val="1"/>
    </font>
    <font>
      <sz val="10"/>
      <color theme="1"/>
      <name val="Cambria"/>
      <family val="1"/>
    </font>
    <font>
      <b/>
      <sz val="10"/>
      <color theme="0"/>
      <name val="Cambria"/>
      <family val="1"/>
    </font>
    <font>
      <b/>
      <sz val="9"/>
      <color rgb="FF000000"/>
      <name val="Cambria"/>
      <family val="1"/>
    </font>
    <font>
      <sz val="11"/>
      <color rgb="FFFFFFFF"/>
      <name val="Cambria"/>
      <family val="1"/>
    </font>
    <font>
      <b/>
      <sz val="12"/>
      <color rgb="FFFFFFFF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1"/>
      <color theme="0"/>
      <name val="Cambria"/>
      <family val="1"/>
    </font>
    <font>
      <b/>
      <sz val="11"/>
      <color rgb="FFFFFFFF"/>
      <name val="Cambria"/>
      <family val="1"/>
    </font>
    <font>
      <sz val="8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0"/>
      <name val="Cambria"/>
      <family val="1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b/>
      <sz val="14"/>
      <color rgb="FFFFFFFF"/>
      <name val="Cambria"/>
      <family val="1"/>
    </font>
    <font>
      <sz val="14"/>
      <color rgb="FF000000"/>
      <name val="Cambria"/>
      <family val="1"/>
    </font>
    <font>
      <b/>
      <sz val="11"/>
      <color rgb="FF066684"/>
      <name val="Calibri"/>
      <family val="2"/>
      <scheme val="minor"/>
    </font>
    <font>
      <b/>
      <sz val="11"/>
      <name val="Cambria"/>
      <family val="1"/>
    </font>
    <font>
      <b/>
      <sz val="11"/>
      <color theme="1"/>
      <name val="Cambria"/>
      <family val="1"/>
    </font>
    <font>
      <b/>
      <sz val="8"/>
      <color rgb="FF000000"/>
      <name val="Cambria"/>
      <family val="1"/>
    </font>
    <font>
      <sz val="8"/>
      <color rgb="FF000000"/>
      <name val="Cambria"/>
      <family val="1"/>
    </font>
    <font>
      <vertAlign val="superscript"/>
      <sz val="11"/>
      <color theme="1"/>
      <name val="Calibri"/>
      <family val="2"/>
      <scheme val="minor"/>
    </font>
    <font>
      <vertAlign val="superscript"/>
      <sz val="8"/>
      <color theme="1"/>
      <name val="Calibri"/>
      <family val="2"/>
      <scheme val="minor"/>
    </font>
    <font>
      <b/>
      <sz val="12"/>
      <color rgb="FF000000"/>
      <name val="Cambria"/>
      <family val="1"/>
    </font>
    <font>
      <sz val="12"/>
      <color rgb="FF000000"/>
      <name val="Cambria"/>
      <family val="1"/>
    </font>
    <font>
      <b/>
      <sz val="11"/>
      <color theme="1"/>
      <name val="Calibri"/>
      <family val="2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rgb="FFFFFFFF"/>
      <name val="Calibri"/>
      <family val="2"/>
      <scheme val="minor"/>
    </font>
    <font>
      <b/>
      <sz val="10"/>
      <color rgb="FF066684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FFFFFF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0"/>
      <color theme="0"/>
      <name val="Calibri"/>
      <family val="2"/>
    </font>
    <font>
      <b/>
      <sz val="11"/>
      <color theme="0"/>
      <name val="Calibri"/>
      <family val="2"/>
    </font>
    <font>
      <sz val="10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8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rgb="FF008080"/>
      </bottom>
      <diagonal/>
    </border>
    <border>
      <left style="medium">
        <color theme="0" tint="-4.9989318521683403E-2"/>
      </left>
      <right/>
      <top/>
      <bottom/>
      <diagonal/>
    </border>
    <border>
      <left/>
      <right style="medium">
        <color theme="0" tint="-4.9989318521683403E-2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theme="0" tint="-4.9989318521683403E-2"/>
      </left>
      <right style="thin">
        <color indexed="64"/>
      </right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theme="4" tint="-0.24994659260841701"/>
      </bottom>
      <diagonal/>
    </border>
    <border>
      <left/>
      <right/>
      <top/>
      <bottom style="thin">
        <color theme="4"/>
      </bottom>
      <diagonal/>
    </border>
    <border>
      <left/>
      <right/>
      <top/>
      <bottom style="thin">
        <color theme="8"/>
      </bottom>
      <diagonal/>
    </border>
    <border>
      <left/>
      <right/>
      <top/>
      <bottom style="thin">
        <color theme="9" tint="-0.24994659260841701"/>
      </bottom>
      <diagonal/>
    </border>
  </borders>
  <cellStyleXfs count="3">
    <xf numFmtId="0" fontId="0" fillId="0" borderId="0"/>
    <xf numFmtId="0" fontId="13" fillId="0" borderId="0" applyNumberFormat="0" applyFill="0" applyBorder="0" applyAlignment="0" applyProtection="0"/>
    <xf numFmtId="41" fontId="43" fillId="0" borderId="0" applyFont="0" applyFill="0" applyBorder="0" applyAlignment="0" applyProtection="0"/>
  </cellStyleXfs>
  <cellXfs count="326">
    <xf numFmtId="0" fontId="0" fillId="0" borderId="0" xfId="0"/>
    <xf numFmtId="0" fontId="1" fillId="0" borderId="1" xfId="0" applyFont="1" applyBorder="1" applyAlignment="1">
      <alignment vertical="center"/>
    </xf>
    <xf numFmtId="0" fontId="0" fillId="0" borderId="1" xfId="0" applyBorder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3" fontId="8" fillId="0" borderId="0" xfId="0" applyNumberFormat="1" applyFont="1" applyAlignment="1">
      <alignment horizontal="center" vertical="center"/>
    </xf>
    <xf numFmtId="3" fontId="9" fillId="2" borderId="0" xfId="0" applyNumberFormat="1" applyFont="1" applyFill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0" fillId="0" borderId="0" xfId="0" applyBorder="1"/>
    <xf numFmtId="0" fontId="13" fillId="0" borderId="0" xfId="1"/>
    <xf numFmtId="0" fontId="14" fillId="0" borderId="0" xfId="0" applyFont="1" applyAlignment="1">
      <alignment horizontal="left" vertical="top"/>
    </xf>
    <xf numFmtId="0" fontId="14" fillId="0" borderId="0" xfId="0" applyFont="1" applyAlignment="1">
      <alignment vertical="top" wrapText="1"/>
    </xf>
    <xf numFmtId="0" fontId="4" fillId="0" borderId="0" xfId="0" applyFont="1" applyFill="1" applyAlignment="1">
      <alignment horizontal="center" vertical="center" wrapText="1"/>
    </xf>
    <xf numFmtId="0" fontId="0" fillId="0" borderId="0" xfId="0" applyFill="1"/>
    <xf numFmtId="0" fontId="0" fillId="0" borderId="0" xfId="0" applyAlignment="1">
      <alignment horizontal="center"/>
    </xf>
    <xf numFmtId="3" fontId="8" fillId="0" borderId="0" xfId="0" applyNumberFormat="1" applyFont="1" applyBorder="1" applyAlignment="1">
      <alignment horizontal="center" vertical="center"/>
    </xf>
    <xf numFmtId="0" fontId="15" fillId="0" borderId="0" xfId="0" applyFont="1"/>
    <xf numFmtId="0" fontId="16" fillId="0" borderId="0" xfId="0" applyFont="1"/>
    <xf numFmtId="0" fontId="0" fillId="0" borderId="0" xfId="0" applyBorder="1" applyAlignment="1">
      <alignment horizontal="center"/>
    </xf>
    <xf numFmtId="0" fontId="4" fillId="2" borderId="0" xfId="0" applyFont="1" applyFill="1" applyAlignment="1">
      <alignment horizontal="center" vertical="center" wrapText="1"/>
    </xf>
    <xf numFmtId="0" fontId="17" fillId="0" borderId="0" xfId="0" applyFont="1" applyAlignment="1">
      <alignment horizontal="right" vertical="center"/>
    </xf>
    <xf numFmtId="0" fontId="2" fillId="0" borderId="0" xfId="0" applyFont="1" applyAlignment="1">
      <alignment horizontal="left"/>
    </xf>
    <xf numFmtId="0" fontId="13" fillId="0" borderId="0" xfId="1" applyFill="1"/>
    <xf numFmtId="0" fontId="14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center"/>
    </xf>
    <xf numFmtId="0" fontId="22" fillId="2" borderId="6" xfId="0" applyFont="1" applyFill="1" applyBorder="1" applyAlignment="1">
      <alignment horizontal="center" vertical="center" wrapText="1"/>
    </xf>
    <xf numFmtId="0" fontId="18" fillId="2" borderId="6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left"/>
    </xf>
    <xf numFmtId="0" fontId="25" fillId="0" borderId="0" xfId="0" applyFont="1" applyFill="1" applyBorder="1" applyAlignment="1">
      <alignment horizontal="center" vertical="center"/>
    </xf>
    <xf numFmtId="0" fontId="18" fillId="2" borderId="0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18" fillId="2" borderId="7" xfId="0" applyFont="1" applyFill="1" applyBorder="1" applyAlignment="1">
      <alignment horizontal="center" vertical="center" wrapText="1"/>
    </xf>
    <xf numFmtId="0" fontId="22" fillId="2" borderId="0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/>
    <xf numFmtId="0" fontId="14" fillId="0" borderId="0" xfId="0" applyFont="1" applyFill="1" applyAlignment="1">
      <alignment wrapText="1"/>
    </xf>
    <xf numFmtId="0" fontId="19" fillId="2" borderId="0" xfId="0" applyFont="1" applyFill="1" applyBorder="1" applyAlignment="1">
      <alignment horizontal="center" vertical="center" wrapText="1"/>
    </xf>
    <xf numFmtId="3" fontId="8" fillId="0" borderId="6" xfId="0" applyNumberFormat="1" applyFont="1" applyBorder="1" applyAlignment="1">
      <alignment horizontal="center" vertical="center"/>
    </xf>
    <xf numFmtId="3" fontId="9" fillId="2" borderId="7" xfId="0" applyNumberFormat="1" applyFont="1" applyFill="1" applyBorder="1" applyAlignment="1">
      <alignment horizontal="center" vertical="center"/>
    </xf>
    <xf numFmtId="3" fontId="9" fillId="2" borderId="0" xfId="0" applyNumberFormat="1" applyFont="1" applyFill="1" applyBorder="1" applyAlignment="1">
      <alignment horizontal="center" vertical="center"/>
    </xf>
    <xf numFmtId="3" fontId="9" fillId="2" borderId="6" xfId="0" applyNumberFormat="1" applyFont="1" applyFill="1" applyBorder="1" applyAlignment="1">
      <alignment horizontal="center" vertical="center"/>
    </xf>
    <xf numFmtId="3" fontId="7" fillId="0" borderId="7" xfId="0" applyNumberFormat="1" applyFont="1" applyFill="1" applyBorder="1" applyAlignment="1">
      <alignment horizontal="center" vertical="center"/>
    </xf>
    <xf numFmtId="3" fontId="7" fillId="0" borderId="0" xfId="0" applyNumberFormat="1" applyFont="1" applyFill="1" applyBorder="1" applyAlignment="1">
      <alignment horizontal="center" vertical="center"/>
    </xf>
    <xf numFmtId="3" fontId="7" fillId="0" borderId="6" xfId="0" applyNumberFormat="1" applyFont="1" applyFill="1" applyBorder="1" applyAlignment="1">
      <alignment horizontal="center" vertical="center"/>
    </xf>
    <xf numFmtId="3" fontId="7" fillId="0" borderId="0" xfId="0" applyNumberFormat="1" applyFont="1" applyFill="1" applyAlignment="1">
      <alignment horizontal="center" vertical="center"/>
    </xf>
    <xf numFmtId="0" fontId="22" fillId="2" borderId="7" xfId="0" applyFont="1" applyFill="1" applyBorder="1" applyAlignment="1">
      <alignment horizontal="center" vertical="center" wrapText="1"/>
    </xf>
    <xf numFmtId="3" fontId="0" fillId="0" borderId="7" xfId="0" applyNumberFormat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3" fontId="0" fillId="0" borderId="0" xfId="0" applyNumberFormat="1" applyAlignment="1">
      <alignment horizontal="center"/>
    </xf>
    <xf numFmtId="0" fontId="26" fillId="0" borderId="0" xfId="0" applyFont="1"/>
    <xf numFmtId="0" fontId="29" fillId="0" borderId="0" xfId="0" applyFont="1" applyBorder="1" applyAlignment="1">
      <alignment vertical="center"/>
    </xf>
    <xf numFmtId="0" fontId="26" fillId="0" borderId="0" xfId="0" applyFont="1" applyBorder="1"/>
    <xf numFmtId="0" fontId="26" fillId="0" borderId="0" xfId="0" applyFont="1" applyFill="1" applyBorder="1"/>
    <xf numFmtId="0" fontId="5" fillId="2" borderId="0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0" fillId="0" borderId="0" xfId="0" applyFont="1"/>
    <xf numFmtId="0" fontId="30" fillId="0" borderId="1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30" fillId="0" borderId="1" xfId="0" applyFont="1" applyBorder="1" applyAlignment="1">
      <alignment horizontal="left" vertical="center"/>
    </xf>
    <xf numFmtId="0" fontId="0" fillId="0" borderId="0" xfId="0" applyFont="1" applyFill="1" applyBorder="1"/>
    <xf numFmtId="0" fontId="31" fillId="4" borderId="0" xfId="0" applyFont="1" applyFill="1" applyBorder="1" applyAlignment="1">
      <alignment horizontal="center" vertical="center" wrapText="1"/>
    </xf>
    <xf numFmtId="0" fontId="32" fillId="4" borderId="7" xfId="0" applyFont="1" applyFill="1" applyBorder="1" applyAlignment="1">
      <alignment horizontal="center" vertical="center" wrapText="1"/>
    </xf>
    <xf numFmtId="0" fontId="32" fillId="4" borderId="0" xfId="0" applyFont="1" applyFill="1" applyBorder="1" applyAlignment="1">
      <alignment horizontal="center" vertical="center" wrapText="1"/>
    </xf>
    <xf numFmtId="0" fontId="32" fillId="4" borderId="6" xfId="0" applyFont="1" applyFill="1" applyBorder="1" applyAlignment="1">
      <alignment horizontal="center" vertical="center" wrapText="1"/>
    </xf>
    <xf numFmtId="0" fontId="31" fillId="4" borderId="7" xfId="0" applyFont="1" applyFill="1" applyBorder="1" applyAlignment="1">
      <alignment horizontal="center" vertical="center" wrapText="1"/>
    </xf>
    <xf numFmtId="0" fontId="31" fillId="4" borderId="6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vertical="center"/>
    </xf>
    <xf numFmtId="0" fontId="32" fillId="0" borderId="0" xfId="0" applyFont="1" applyAlignment="1">
      <alignment vertical="center"/>
    </xf>
    <xf numFmtId="3" fontId="2" fillId="0" borderId="7" xfId="0" applyNumberFormat="1" applyFont="1" applyBorder="1" applyAlignment="1">
      <alignment horizontal="center" vertical="center"/>
    </xf>
    <xf numFmtId="3" fontId="2" fillId="0" borderId="0" xfId="0" applyNumberFormat="1" applyFont="1" applyBorder="1" applyAlignment="1">
      <alignment horizontal="center" vertical="center"/>
    </xf>
    <xf numFmtId="3" fontId="2" fillId="0" borderId="6" xfId="0" applyNumberFormat="1" applyFont="1" applyBorder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0" fontId="0" fillId="0" borderId="7" xfId="0" applyFont="1" applyFill="1" applyBorder="1"/>
    <xf numFmtId="0" fontId="0" fillId="0" borderId="6" xfId="0" applyFont="1" applyFill="1" applyBorder="1"/>
    <xf numFmtId="0" fontId="14" fillId="4" borderId="7" xfId="0" applyFont="1" applyFill="1" applyBorder="1" applyAlignment="1">
      <alignment horizontal="center" vertical="center"/>
    </xf>
    <xf numFmtId="0" fontId="14" fillId="4" borderId="0" xfId="0" applyFont="1" applyFill="1" applyBorder="1" applyAlignment="1">
      <alignment horizontal="center" vertical="center"/>
    </xf>
    <xf numFmtId="0" fontId="14" fillId="4" borderId="6" xfId="0" applyFont="1" applyFill="1" applyBorder="1" applyAlignment="1">
      <alignment horizontal="center" vertical="center"/>
    </xf>
    <xf numFmtId="3" fontId="24" fillId="4" borderId="7" xfId="0" applyNumberFormat="1" applyFont="1" applyFill="1" applyBorder="1" applyAlignment="1">
      <alignment horizontal="center" vertical="center"/>
    </xf>
    <xf numFmtId="3" fontId="24" fillId="4" borderId="0" xfId="0" applyNumberFormat="1" applyFont="1" applyFill="1" applyBorder="1" applyAlignment="1">
      <alignment horizontal="center" vertical="center"/>
    </xf>
    <xf numFmtId="3" fontId="24" fillId="4" borderId="6" xfId="0" applyNumberFormat="1" applyFont="1" applyFill="1" applyBorder="1" applyAlignment="1">
      <alignment horizontal="center" vertical="center"/>
    </xf>
    <xf numFmtId="0" fontId="24" fillId="4" borderId="0" xfId="0" applyFont="1" applyFill="1" applyBorder="1" applyAlignment="1">
      <alignment horizontal="center" vertical="center"/>
    </xf>
    <xf numFmtId="3" fontId="14" fillId="4" borderId="7" xfId="0" applyNumberFormat="1" applyFont="1" applyFill="1" applyBorder="1" applyAlignment="1">
      <alignment horizontal="center" vertical="center"/>
    </xf>
    <xf numFmtId="3" fontId="14" fillId="4" borderId="0" xfId="0" applyNumberFormat="1" applyFont="1" applyFill="1" applyBorder="1" applyAlignment="1">
      <alignment horizontal="center" vertical="center"/>
    </xf>
    <xf numFmtId="3" fontId="14" fillId="4" borderId="6" xfId="0" applyNumberFormat="1" applyFont="1" applyFill="1" applyBorder="1" applyAlignment="1">
      <alignment horizontal="center" vertical="center"/>
    </xf>
    <xf numFmtId="0" fontId="32" fillId="2" borderId="0" xfId="0" applyFont="1" applyFill="1" applyAlignment="1">
      <alignment horizontal="center" vertical="center" wrapText="1"/>
    </xf>
    <xf numFmtId="3" fontId="32" fillId="2" borderId="7" xfId="0" applyNumberFormat="1" applyFont="1" applyFill="1" applyBorder="1" applyAlignment="1">
      <alignment horizontal="center" vertical="center" wrapText="1"/>
    </xf>
    <xf numFmtId="3" fontId="32" fillId="2" borderId="0" xfId="0" applyNumberFormat="1" applyFont="1" applyFill="1" applyBorder="1" applyAlignment="1">
      <alignment horizontal="center" vertical="center" wrapText="1"/>
    </xf>
    <xf numFmtId="3" fontId="32" fillId="2" borderId="6" xfId="0" applyNumberFormat="1" applyFont="1" applyFill="1" applyBorder="1" applyAlignment="1">
      <alignment horizontal="center" vertical="center" wrapText="1"/>
    </xf>
    <xf numFmtId="3" fontId="31" fillId="2" borderId="7" xfId="0" applyNumberFormat="1" applyFont="1" applyFill="1" applyBorder="1" applyAlignment="1">
      <alignment horizontal="center" vertical="center" wrapText="1"/>
    </xf>
    <xf numFmtId="3" fontId="31" fillId="2" borderId="0" xfId="0" applyNumberFormat="1" applyFont="1" applyFill="1" applyBorder="1" applyAlignment="1">
      <alignment horizontal="center" vertical="center" wrapText="1"/>
    </xf>
    <xf numFmtId="3" fontId="31" fillId="2" borderId="6" xfId="0" applyNumberFormat="1" applyFont="1" applyFill="1" applyBorder="1" applyAlignment="1">
      <alignment horizontal="center" vertical="center" wrapText="1"/>
    </xf>
    <xf numFmtId="3" fontId="31" fillId="2" borderId="0" xfId="0" applyNumberFormat="1" applyFont="1" applyFill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33" fillId="0" borderId="0" xfId="0" applyFont="1" applyAlignment="1">
      <alignment horizontal="left" vertical="center" wrapText="1"/>
    </xf>
    <xf numFmtId="0" fontId="18" fillId="2" borderId="0" xfId="0" applyFont="1" applyFill="1" applyBorder="1" applyAlignment="1">
      <alignment horizontal="center" vertical="center" wrapText="1"/>
    </xf>
    <xf numFmtId="0" fontId="18" fillId="2" borderId="7" xfId="0" applyFont="1" applyFill="1" applyBorder="1" applyAlignment="1">
      <alignment horizontal="center" vertical="center" wrapText="1"/>
    </xf>
    <xf numFmtId="0" fontId="18" fillId="2" borderId="6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3" fontId="7" fillId="0" borderId="8" xfId="0" applyNumberFormat="1" applyFont="1" applyFill="1" applyBorder="1" applyAlignment="1">
      <alignment horizontal="center" vertical="center"/>
    </xf>
    <xf numFmtId="3" fontId="8" fillId="0" borderId="8" xfId="0" applyNumberFormat="1" applyFont="1" applyBorder="1" applyAlignment="1">
      <alignment horizontal="center" vertical="center"/>
    </xf>
    <xf numFmtId="0" fontId="33" fillId="0" borderId="0" xfId="0" applyFont="1" applyAlignment="1">
      <alignment horizontal="left" vertical="center"/>
    </xf>
    <xf numFmtId="0" fontId="22" fillId="2" borderId="0" xfId="0" applyFont="1" applyFill="1" applyBorder="1" applyAlignment="1">
      <alignment horizontal="center" vertical="center" wrapText="1"/>
    </xf>
    <xf numFmtId="3" fontId="9" fillId="2" borderId="8" xfId="0" applyNumberFormat="1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 wrapText="1"/>
    </xf>
    <xf numFmtId="3" fontId="8" fillId="0" borderId="7" xfId="0" applyNumberFormat="1" applyFont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vertical="center" wrapText="1"/>
    </xf>
    <xf numFmtId="0" fontId="11" fillId="2" borderId="0" xfId="0" applyFont="1" applyFill="1" applyBorder="1" applyAlignment="1">
      <alignment vertical="center" wrapText="1"/>
    </xf>
    <xf numFmtId="0" fontId="0" fillId="0" borderId="0" xfId="0" applyNumberFormat="1" applyAlignment="1">
      <alignment horizontal="center"/>
    </xf>
    <xf numFmtId="0" fontId="11" fillId="2" borderId="0" xfId="0" applyFont="1" applyFill="1" applyBorder="1" applyAlignment="1">
      <alignment horizontal="center" vertical="center" wrapText="1"/>
    </xf>
    <xf numFmtId="0" fontId="22" fillId="2" borderId="0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31" fillId="4" borderId="0" xfId="0" applyFont="1" applyFill="1" applyBorder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7" fillId="0" borderId="0" xfId="0" applyFont="1" applyAlignment="1">
      <alignment horizontal="left" vertical="center"/>
    </xf>
    <xf numFmtId="0" fontId="37" fillId="0" borderId="0" xfId="0" applyFont="1" applyAlignment="1">
      <alignment horizontal="left" vertical="center" wrapText="1"/>
    </xf>
    <xf numFmtId="0" fontId="1" fillId="0" borderId="10" xfId="0" applyFont="1" applyBorder="1" applyAlignment="1">
      <alignment vertical="center"/>
    </xf>
    <xf numFmtId="0" fontId="0" fillId="0" borderId="10" xfId="0" applyBorder="1" applyAlignment="1">
      <alignment horizontal="center"/>
    </xf>
    <xf numFmtId="0" fontId="0" fillId="0" borderId="10" xfId="0" applyBorder="1"/>
    <xf numFmtId="0" fontId="34" fillId="0" borderId="0" xfId="0" applyFont="1" applyAlignment="1">
      <alignment horizontal="left" vertical="center"/>
    </xf>
    <xf numFmtId="0" fontId="1" fillId="0" borderId="11" xfId="0" applyFont="1" applyBorder="1" applyAlignment="1">
      <alignment vertical="center"/>
    </xf>
    <xf numFmtId="0" fontId="0" fillId="0" borderId="11" xfId="0" applyBorder="1" applyAlignment="1">
      <alignment horizontal="center"/>
    </xf>
    <xf numFmtId="0" fontId="0" fillId="0" borderId="11" xfId="0" applyBorder="1"/>
    <xf numFmtId="0" fontId="30" fillId="0" borderId="10" xfId="0" applyFont="1" applyBorder="1" applyAlignment="1">
      <alignment vertical="center"/>
    </xf>
    <xf numFmtId="0" fontId="0" fillId="0" borderId="10" xfId="0" applyFont="1" applyBorder="1"/>
    <xf numFmtId="0" fontId="26" fillId="0" borderId="10" xfId="0" applyFont="1" applyBorder="1"/>
    <xf numFmtId="3" fontId="31" fillId="4" borderId="7" xfId="0" applyNumberFormat="1" applyFont="1" applyFill="1" applyBorder="1" applyAlignment="1">
      <alignment horizontal="center" vertical="center" wrapText="1"/>
    </xf>
    <xf numFmtId="3" fontId="31" fillId="4" borderId="0" xfId="0" applyNumberFormat="1" applyFont="1" applyFill="1" applyBorder="1" applyAlignment="1">
      <alignment horizontal="center" vertical="center" wrapText="1"/>
    </xf>
    <xf numFmtId="3" fontId="31" fillId="4" borderId="6" xfId="0" applyNumberFormat="1" applyFont="1" applyFill="1" applyBorder="1" applyAlignment="1">
      <alignment horizontal="center" vertical="center" wrapText="1"/>
    </xf>
    <xf numFmtId="0" fontId="31" fillId="2" borderId="0" xfId="0" applyFont="1" applyFill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39" fillId="0" borderId="12" xfId="0" applyFont="1" applyBorder="1"/>
    <xf numFmtId="0" fontId="0" fillId="0" borderId="12" xfId="0" applyBorder="1"/>
    <xf numFmtId="0" fontId="14" fillId="0" borderId="0" xfId="0" applyFont="1"/>
    <xf numFmtId="0" fontId="17" fillId="0" borderId="0" xfId="0" applyFont="1"/>
    <xf numFmtId="0" fontId="21" fillId="0" borderId="0" xfId="0" applyFont="1"/>
    <xf numFmtId="0" fontId="41" fillId="0" borderId="0" xfId="0" applyFont="1"/>
    <xf numFmtId="0" fontId="42" fillId="0" borderId="0" xfId="0" applyFont="1" applyAlignment="1">
      <alignment horizontal="left"/>
    </xf>
    <xf numFmtId="0" fontId="41" fillId="0" borderId="12" xfId="1" applyFont="1" applyBorder="1"/>
    <xf numFmtId="0" fontId="41" fillId="0" borderId="12" xfId="0" applyFont="1" applyBorder="1"/>
    <xf numFmtId="0" fontId="23" fillId="0" borderId="0" xfId="0" applyFont="1"/>
    <xf numFmtId="0" fontId="18" fillId="2" borderId="0" xfId="0" applyFont="1" applyFill="1" applyBorder="1" applyAlignment="1">
      <alignment horizontal="center" vertical="center" wrapText="1"/>
    </xf>
    <xf numFmtId="0" fontId="18" fillId="2" borderId="7" xfId="0" applyFont="1" applyFill="1" applyBorder="1" applyAlignment="1">
      <alignment horizontal="center" vertical="center" wrapText="1"/>
    </xf>
    <xf numFmtId="0" fontId="18" fillId="2" borderId="6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 wrapText="1"/>
    </xf>
    <xf numFmtId="0" fontId="22" fillId="2" borderId="0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14" fillId="0" borderId="0" xfId="0" applyFont="1" applyAlignment="1">
      <alignment wrapText="1"/>
    </xf>
    <xf numFmtId="0" fontId="0" fillId="0" borderId="0" xfId="0" applyFont="1" applyFill="1" applyBorder="1" applyAlignment="1">
      <alignment horizontal="center"/>
    </xf>
    <xf numFmtId="3" fontId="9" fillId="2" borderId="8" xfId="0" applyNumberFormat="1" applyFont="1" applyFill="1" applyBorder="1" applyAlignment="1">
      <alignment vertical="center"/>
    </xf>
    <xf numFmtId="3" fontId="9" fillId="2" borderId="0" xfId="0" applyNumberFormat="1" applyFont="1" applyFill="1" applyBorder="1" applyAlignment="1">
      <alignment vertical="center"/>
    </xf>
    <xf numFmtId="0" fontId="18" fillId="2" borderId="0" xfId="0" applyFont="1" applyFill="1" applyBorder="1" applyAlignment="1">
      <alignment horizontal="center" vertical="center" wrapText="1"/>
    </xf>
    <xf numFmtId="0" fontId="18" fillId="2" borderId="7" xfId="0" applyFont="1" applyFill="1" applyBorder="1" applyAlignment="1">
      <alignment horizontal="center" vertical="center" wrapText="1"/>
    </xf>
    <xf numFmtId="0" fontId="18" fillId="2" borderId="6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22" fillId="2" borderId="0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0" fillId="0" borderId="8" xfId="0" applyBorder="1"/>
    <xf numFmtId="0" fontId="5" fillId="2" borderId="8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22" fillId="2" borderId="0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3" fontId="0" fillId="0" borderId="0" xfId="0" applyNumberFormat="1" applyFill="1" applyBorder="1" applyAlignment="1">
      <alignment horizontal="center"/>
    </xf>
    <xf numFmtId="41" fontId="0" fillId="0" borderId="0" xfId="2" applyFont="1" applyAlignment="1">
      <alignment horizontal="center"/>
    </xf>
    <xf numFmtId="41" fontId="0" fillId="0" borderId="0" xfId="2" applyFont="1"/>
    <xf numFmtId="0" fontId="0" fillId="0" borderId="0" xfId="0"/>
    <xf numFmtId="41" fontId="0" fillId="0" borderId="8" xfId="2" applyFont="1" applyBorder="1"/>
    <xf numFmtId="0" fontId="0" fillId="0" borderId="0" xfId="0"/>
    <xf numFmtId="0" fontId="0" fillId="0" borderId="0" xfId="0" applyAlignment="1">
      <alignment horizontal="left"/>
    </xf>
    <xf numFmtId="0" fontId="0" fillId="0" borderId="0" xfId="0" applyNumberFormat="1"/>
    <xf numFmtId="41" fontId="0" fillId="0" borderId="0" xfId="2" applyFont="1" applyBorder="1"/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 applyAlignment="1">
      <alignment horizontal="left"/>
    </xf>
    <xf numFmtId="0" fontId="0" fillId="0" borderId="0" xfId="0" applyNumberFormat="1"/>
    <xf numFmtId="0" fontId="22" fillId="0" borderId="0" xfId="0" applyFont="1"/>
    <xf numFmtId="0" fontId="0" fillId="0" borderId="0" xfId="0"/>
    <xf numFmtId="0" fontId="0" fillId="0" borderId="0" xfId="0" applyAlignment="1">
      <alignment horizontal="left"/>
    </xf>
    <xf numFmtId="41" fontId="9" fillId="2" borderId="7" xfId="2" applyFont="1" applyFill="1" applyBorder="1" applyAlignment="1">
      <alignment horizontal="center" vertical="center"/>
    </xf>
    <xf numFmtId="41" fontId="9" fillId="2" borderId="0" xfId="2" applyFont="1" applyFill="1" applyBorder="1" applyAlignment="1">
      <alignment horizontal="center" vertical="center"/>
    </xf>
    <xf numFmtId="41" fontId="9" fillId="2" borderId="6" xfId="2" applyFont="1" applyFill="1" applyBorder="1" applyAlignment="1">
      <alignment horizontal="center" vertical="center"/>
    </xf>
    <xf numFmtId="0" fontId="0" fillId="0" borderId="0" xfId="0" applyNumberFormat="1"/>
    <xf numFmtId="0" fontId="0" fillId="0" borderId="0" xfId="0"/>
    <xf numFmtId="0" fontId="0" fillId="0" borderId="0" xfId="0" applyAlignment="1">
      <alignment horizontal="left"/>
    </xf>
    <xf numFmtId="0" fontId="0" fillId="0" borderId="0" xfId="0" applyNumberFormat="1"/>
    <xf numFmtId="0" fontId="0" fillId="0" borderId="0" xfId="0"/>
    <xf numFmtId="0" fontId="0" fillId="0" borderId="0" xfId="0" applyAlignment="1">
      <alignment horizontal="left"/>
    </xf>
    <xf numFmtId="0" fontId="0" fillId="0" borderId="0" xfId="0" applyNumberFormat="1"/>
    <xf numFmtId="41" fontId="11" fillId="2" borderId="7" xfId="2" applyFont="1" applyFill="1" applyBorder="1" applyAlignment="1">
      <alignment horizontal="center" vertical="center" wrapText="1"/>
    </xf>
    <xf numFmtId="41" fontId="11" fillId="2" borderId="0" xfId="2" applyFont="1" applyFill="1" applyBorder="1" applyAlignment="1">
      <alignment horizontal="center" vertical="center" wrapText="1"/>
    </xf>
    <xf numFmtId="41" fontId="31" fillId="4" borderId="0" xfId="2" applyFont="1" applyFill="1" applyBorder="1" applyAlignment="1">
      <alignment horizontal="center" vertical="center" wrapText="1"/>
    </xf>
    <xf numFmtId="41" fontId="2" fillId="0" borderId="0" xfId="2" applyFont="1" applyAlignment="1">
      <alignment horizontal="center" vertical="center"/>
    </xf>
    <xf numFmtId="41" fontId="0" fillId="0" borderId="0" xfId="2" applyFont="1" applyFill="1" applyBorder="1"/>
    <xf numFmtId="41" fontId="31" fillId="2" borderId="0" xfId="2" applyFont="1" applyFill="1" applyAlignment="1">
      <alignment horizontal="center" vertical="center" wrapText="1"/>
    </xf>
    <xf numFmtId="0" fontId="44" fillId="0" borderId="0" xfId="0" applyFont="1"/>
    <xf numFmtId="0" fontId="46" fillId="2" borderId="5" xfId="0" applyFont="1" applyFill="1" applyBorder="1" applyAlignment="1">
      <alignment horizontal="center" vertical="center" wrapText="1"/>
    </xf>
    <xf numFmtId="0" fontId="46" fillId="2" borderId="4" xfId="0" applyFont="1" applyFill="1" applyBorder="1" applyAlignment="1">
      <alignment horizontal="center" vertical="center" wrapText="1"/>
    </xf>
    <xf numFmtId="0" fontId="45" fillId="0" borderId="0" xfId="0" applyFont="1" applyFill="1" applyAlignment="1">
      <alignment horizontal="center" vertical="center" wrapText="1"/>
    </xf>
    <xf numFmtId="3" fontId="44" fillId="0" borderId="2" xfId="0" applyNumberFormat="1" applyFont="1" applyBorder="1" applyAlignment="1">
      <alignment horizontal="center" vertical="center"/>
    </xf>
    <xf numFmtId="0" fontId="47" fillId="2" borderId="0" xfId="0" applyFont="1" applyFill="1" applyAlignment="1">
      <alignment horizontal="center" vertical="center" wrapText="1"/>
    </xf>
    <xf numFmtId="3" fontId="47" fillId="2" borderId="2" xfId="0" applyNumberFormat="1" applyFont="1" applyFill="1" applyBorder="1" applyAlignment="1">
      <alignment horizontal="center" vertical="center" wrapText="1"/>
    </xf>
    <xf numFmtId="3" fontId="47" fillId="2" borderId="0" xfId="0" applyNumberFormat="1" applyFont="1" applyFill="1" applyBorder="1" applyAlignment="1">
      <alignment horizontal="center" vertical="center" wrapText="1"/>
    </xf>
    <xf numFmtId="0" fontId="46" fillId="2" borderId="0" xfId="0" applyFont="1" applyFill="1" applyBorder="1" applyAlignment="1">
      <alignment horizontal="center" vertical="center" wrapText="1"/>
    </xf>
    <xf numFmtId="164" fontId="44" fillId="0" borderId="0" xfId="0" applyNumberFormat="1" applyFont="1" applyBorder="1" applyAlignment="1">
      <alignment horizontal="center" vertical="center"/>
    </xf>
    <xf numFmtId="0" fontId="44" fillId="0" borderId="0" xfId="0" applyFont="1" applyAlignment="1">
      <alignment horizontal="center"/>
    </xf>
    <xf numFmtId="0" fontId="44" fillId="0" borderId="0" xfId="0" applyFont="1" applyBorder="1"/>
    <xf numFmtId="0" fontId="48" fillId="0" borderId="1" xfId="0" applyFont="1" applyBorder="1" applyAlignment="1">
      <alignment vertical="center"/>
    </xf>
    <xf numFmtId="0" fontId="44" fillId="0" borderId="1" xfId="0" applyFont="1" applyBorder="1" applyAlignment="1">
      <alignment horizontal="center"/>
    </xf>
    <xf numFmtId="0" fontId="44" fillId="0" borderId="1" xfId="0" applyFont="1" applyBorder="1"/>
    <xf numFmtId="0" fontId="48" fillId="0" borderId="0" xfId="0" applyFont="1" applyBorder="1" applyAlignment="1">
      <alignment vertical="center"/>
    </xf>
    <xf numFmtId="0" fontId="44" fillId="0" borderId="0" xfId="0" applyFont="1" applyBorder="1" applyAlignment="1">
      <alignment horizontal="center"/>
    </xf>
    <xf numFmtId="0" fontId="49" fillId="0" borderId="0" xfId="0" applyFont="1" applyAlignment="1">
      <alignment horizontal="left"/>
    </xf>
    <xf numFmtId="0" fontId="49" fillId="0" borderId="0" xfId="0" applyFont="1" applyAlignment="1">
      <alignment vertical="center"/>
    </xf>
    <xf numFmtId="0" fontId="44" fillId="0" borderId="0" xfId="0" applyFont="1" applyAlignment="1">
      <alignment vertical="center" wrapText="1"/>
    </xf>
    <xf numFmtId="0" fontId="51" fillId="0" borderId="0" xfId="0" applyFont="1" applyAlignment="1">
      <alignment horizontal="left" vertical="center" wrapText="1"/>
    </xf>
    <xf numFmtId="164" fontId="44" fillId="0" borderId="0" xfId="0" applyNumberFormat="1" applyFont="1"/>
    <xf numFmtId="0" fontId="45" fillId="0" borderId="0" xfId="0" applyFont="1"/>
    <xf numFmtId="0" fontId="45" fillId="0" borderId="0" xfId="0" applyFont="1" applyFill="1" applyAlignment="1">
      <alignment vertical="center" wrapText="1"/>
    </xf>
    <xf numFmtId="0" fontId="49" fillId="0" borderId="0" xfId="0" applyFont="1" applyFill="1" applyAlignment="1">
      <alignment horizontal="center" vertical="center"/>
    </xf>
    <xf numFmtId="0" fontId="49" fillId="0" borderId="7" xfId="0" applyFont="1" applyFill="1" applyBorder="1" applyAlignment="1">
      <alignment horizontal="center" vertical="center"/>
    </xf>
    <xf numFmtId="3" fontId="44" fillId="0" borderId="0" xfId="0" applyNumberFormat="1" applyFont="1" applyBorder="1" applyAlignment="1">
      <alignment horizontal="center" vertical="center"/>
    </xf>
    <xf numFmtId="3" fontId="44" fillId="0" borderId="6" xfId="0" applyNumberFormat="1" applyFont="1" applyBorder="1" applyAlignment="1">
      <alignment horizontal="center" vertical="center"/>
    </xf>
    <xf numFmtId="3" fontId="50" fillId="2" borderId="0" xfId="0" applyNumberFormat="1" applyFont="1" applyFill="1" applyAlignment="1">
      <alignment horizontal="center" vertical="center"/>
    </xf>
    <xf numFmtId="3" fontId="50" fillId="2" borderId="7" xfId="0" applyNumberFormat="1" applyFont="1" applyFill="1" applyBorder="1" applyAlignment="1">
      <alignment horizontal="center" vertical="center"/>
    </xf>
    <xf numFmtId="3" fontId="50" fillId="2" borderId="0" xfId="0" applyNumberFormat="1" applyFont="1" applyFill="1" applyBorder="1" applyAlignment="1">
      <alignment horizontal="center" vertical="center"/>
    </xf>
    <xf numFmtId="3" fontId="50" fillId="2" borderId="6" xfId="0" applyNumberFormat="1" applyFont="1" applyFill="1" applyBorder="1" applyAlignment="1">
      <alignment horizontal="center" vertical="center"/>
    </xf>
    <xf numFmtId="0" fontId="48" fillId="0" borderId="9" xfId="0" applyFont="1" applyBorder="1" applyAlignment="1">
      <alignment vertical="center"/>
    </xf>
    <xf numFmtId="0" fontId="44" fillId="0" borderId="9" xfId="0" applyFont="1" applyBorder="1" applyAlignment="1">
      <alignment horizontal="center"/>
    </xf>
    <xf numFmtId="0" fontId="44" fillId="0" borderId="9" xfId="0" applyFont="1" applyBorder="1"/>
    <xf numFmtId="0" fontId="50" fillId="2" borderId="0" xfId="0" applyFont="1" applyFill="1" applyBorder="1" applyAlignment="1">
      <alignment horizontal="center" vertical="center" wrapText="1"/>
    </xf>
    <xf numFmtId="0" fontId="47" fillId="2" borderId="0" xfId="0" applyFont="1" applyFill="1" applyBorder="1" applyAlignment="1">
      <alignment horizontal="center" vertical="center" wrapText="1"/>
    </xf>
    <xf numFmtId="0" fontId="50" fillId="2" borderId="7" xfId="0" applyFont="1" applyFill="1" applyBorder="1" applyAlignment="1">
      <alignment horizontal="center" vertical="center" wrapText="1"/>
    </xf>
    <xf numFmtId="0" fontId="50" fillId="2" borderId="6" xfId="0" applyFont="1" applyFill="1" applyBorder="1" applyAlignment="1">
      <alignment horizontal="center" vertical="center" wrapText="1"/>
    </xf>
    <xf numFmtId="0" fontId="50" fillId="2" borderId="0" xfId="0" applyFont="1" applyFill="1" applyAlignment="1">
      <alignment horizontal="center" vertical="center" wrapText="1"/>
    </xf>
    <xf numFmtId="0" fontId="44" fillId="0" borderId="0" xfId="0" applyNumberFormat="1" applyFont="1" applyAlignment="1">
      <alignment horizontal="center"/>
    </xf>
    <xf numFmtId="0" fontId="44" fillId="0" borderId="0" xfId="0" applyNumberFormat="1" applyFont="1"/>
    <xf numFmtId="0" fontId="51" fillId="0" borderId="0" xfId="0" applyFont="1" applyAlignment="1">
      <alignment horizontal="left" vertical="center"/>
    </xf>
    <xf numFmtId="0" fontId="44" fillId="0" borderId="0" xfId="0" applyFont="1" applyAlignment="1">
      <alignment horizontal="left"/>
    </xf>
    <xf numFmtId="0" fontId="45" fillId="0" borderId="0" xfId="0" applyFont="1" applyAlignment="1">
      <alignment vertical="center"/>
    </xf>
    <xf numFmtId="3" fontId="44" fillId="0" borderId="0" xfId="0" applyNumberFormat="1" applyFont="1" applyAlignment="1">
      <alignment horizontal="center" vertical="center"/>
    </xf>
    <xf numFmtId="0" fontId="47" fillId="2" borderId="0" xfId="0" applyFont="1" applyFill="1" applyAlignment="1">
      <alignment horizontal="center" vertical="center"/>
    </xf>
    <xf numFmtId="0" fontId="48" fillId="0" borderId="10" xfId="0" applyFont="1" applyBorder="1" applyAlignment="1">
      <alignment vertical="center"/>
    </xf>
    <xf numFmtId="0" fontId="44" fillId="0" borderId="10" xfId="0" applyFont="1" applyBorder="1" applyAlignment="1">
      <alignment horizontal="center"/>
    </xf>
    <xf numFmtId="0" fontId="44" fillId="0" borderId="10" xfId="0" applyFont="1" applyBorder="1"/>
    <xf numFmtId="0" fontId="52" fillId="2" borderId="7" xfId="0" applyFont="1" applyFill="1" applyBorder="1" applyAlignment="1">
      <alignment vertical="center" wrapText="1"/>
    </xf>
    <xf numFmtId="0" fontId="52" fillId="2" borderId="0" xfId="0" applyFont="1" applyFill="1" applyBorder="1" applyAlignment="1">
      <alignment vertical="center" wrapText="1"/>
    </xf>
    <xf numFmtId="0" fontId="46" fillId="2" borderId="7" xfId="0" applyFont="1" applyFill="1" applyBorder="1" applyAlignment="1">
      <alignment horizontal="center" vertical="center" wrapText="1"/>
    </xf>
    <xf numFmtId="0" fontId="46" fillId="2" borderId="6" xfId="0" applyFont="1" applyFill="1" applyBorder="1" applyAlignment="1">
      <alignment horizontal="center" vertical="center" wrapText="1"/>
    </xf>
    <xf numFmtId="3" fontId="44" fillId="0" borderId="7" xfId="0" applyNumberFormat="1" applyFont="1" applyBorder="1" applyAlignment="1">
      <alignment horizontal="center"/>
    </xf>
    <xf numFmtId="3" fontId="44" fillId="0" borderId="0" xfId="0" applyNumberFormat="1" applyFont="1" applyBorder="1" applyAlignment="1">
      <alignment horizontal="center"/>
    </xf>
    <xf numFmtId="3" fontId="44" fillId="0" borderId="6" xfId="0" applyNumberFormat="1" applyFont="1" applyBorder="1" applyAlignment="1">
      <alignment horizontal="center"/>
    </xf>
    <xf numFmtId="3" fontId="44" fillId="0" borderId="0" xfId="0" applyNumberFormat="1" applyFont="1" applyAlignment="1">
      <alignment horizontal="center"/>
    </xf>
    <xf numFmtId="0" fontId="17" fillId="0" borderId="0" xfId="0" applyFont="1" applyAlignment="1">
      <alignment horizontal="center" vertical="center"/>
    </xf>
    <xf numFmtId="0" fontId="18" fillId="2" borderId="7" xfId="0" applyFont="1" applyFill="1" applyBorder="1" applyAlignment="1">
      <alignment horizontal="right" vertical="center" wrapText="1"/>
    </xf>
    <xf numFmtId="0" fontId="18" fillId="2" borderId="0" xfId="0" applyFont="1" applyFill="1" applyBorder="1" applyAlignment="1">
      <alignment horizontal="right" vertical="center" wrapText="1"/>
    </xf>
    <xf numFmtId="0" fontId="18" fillId="2" borderId="6" xfId="0" applyFont="1" applyFill="1" applyBorder="1" applyAlignment="1">
      <alignment horizontal="right" vertical="center" wrapText="1"/>
    </xf>
    <xf numFmtId="41" fontId="0" fillId="0" borderId="0" xfId="2" applyFont="1" applyAlignment="1">
      <alignment horizontal="right"/>
    </xf>
    <xf numFmtId="3" fontId="9" fillId="2" borderId="0" xfId="0" applyNumberFormat="1" applyFont="1" applyFill="1" applyAlignment="1">
      <alignment horizontal="right" vertical="center"/>
    </xf>
    <xf numFmtId="0" fontId="0" fillId="0" borderId="0" xfId="0" applyAlignment="1">
      <alignment horizontal="right"/>
    </xf>
    <xf numFmtId="41" fontId="44" fillId="0" borderId="0" xfId="2" applyFont="1" applyAlignment="1">
      <alignment horizontal="right"/>
    </xf>
    <xf numFmtId="41" fontId="44" fillId="0" borderId="0" xfId="2" applyFont="1" applyAlignment="1">
      <alignment horizontal="right" vertical="center"/>
    </xf>
    <xf numFmtId="3" fontId="50" fillId="2" borderId="0" xfId="0" applyNumberFormat="1" applyFont="1" applyFill="1" applyAlignment="1">
      <alignment horizontal="right" vertical="center"/>
    </xf>
    <xf numFmtId="0" fontId="27" fillId="0" borderId="0" xfId="0" applyFont="1" applyAlignment="1">
      <alignment horizontal="center" vertical="center"/>
    </xf>
    <xf numFmtId="0" fontId="53" fillId="0" borderId="0" xfId="0" applyFont="1" applyAlignment="1">
      <alignment horizontal="center" vertical="center"/>
    </xf>
    <xf numFmtId="0" fontId="44" fillId="0" borderId="0" xfId="0" applyFont="1" applyAlignment="1">
      <alignment wrapText="1"/>
    </xf>
    <xf numFmtId="0" fontId="12" fillId="3" borderId="0" xfId="0" applyFont="1" applyFill="1" applyAlignment="1">
      <alignment horizontal="center" vertical="center" wrapText="1"/>
    </xf>
    <xf numFmtId="0" fontId="50" fillId="2" borderId="2" xfId="0" applyFont="1" applyFill="1" applyBorder="1" applyAlignment="1">
      <alignment horizontal="center" vertical="center" wrapText="1"/>
    </xf>
    <xf numFmtId="0" fontId="50" fillId="2" borderId="0" xfId="0" applyFont="1" applyFill="1" applyBorder="1" applyAlignment="1">
      <alignment horizontal="center" vertical="center" wrapText="1"/>
    </xf>
    <xf numFmtId="0" fontId="51" fillId="0" borderId="0" xfId="0" applyFont="1" applyAlignment="1">
      <alignment horizontal="left" vertical="center" wrapText="1"/>
    </xf>
    <xf numFmtId="0" fontId="44" fillId="0" borderId="0" xfId="0" applyFont="1" applyAlignment="1">
      <alignment horizontal="left" wrapText="1"/>
    </xf>
    <xf numFmtId="0" fontId="47" fillId="3" borderId="0" xfId="0" applyFont="1" applyFill="1" applyAlignment="1">
      <alignment horizontal="center" vertical="center" wrapText="1"/>
    </xf>
    <xf numFmtId="0" fontId="47" fillId="2" borderId="3" xfId="0" applyFont="1" applyFill="1" applyBorder="1" applyAlignment="1">
      <alignment horizontal="center" vertical="center" wrapText="1"/>
    </xf>
    <xf numFmtId="0" fontId="50" fillId="2" borderId="3" xfId="0" applyFont="1" applyFill="1" applyBorder="1" applyAlignment="1">
      <alignment horizontal="center" vertical="center" wrapText="1"/>
    </xf>
    <xf numFmtId="0" fontId="50" fillId="2" borderId="7" xfId="0" applyFont="1" applyFill="1" applyBorder="1" applyAlignment="1">
      <alignment horizontal="center" vertical="center" wrapText="1"/>
    </xf>
    <xf numFmtId="0" fontId="50" fillId="2" borderId="6" xfId="0" applyFont="1" applyFill="1" applyBorder="1" applyAlignment="1">
      <alignment horizontal="center" vertical="center" wrapText="1"/>
    </xf>
    <xf numFmtId="0" fontId="18" fillId="2" borderId="7" xfId="0" applyFont="1" applyFill="1" applyBorder="1" applyAlignment="1">
      <alignment horizontal="center" vertical="center" wrapText="1"/>
    </xf>
    <xf numFmtId="0" fontId="18" fillId="2" borderId="0" xfId="0" applyFont="1" applyFill="1" applyBorder="1" applyAlignment="1">
      <alignment horizontal="center" vertical="center" wrapText="1"/>
    </xf>
    <xf numFmtId="0" fontId="18" fillId="2" borderId="6" xfId="0" applyFont="1" applyFill="1" applyBorder="1" applyAlignment="1">
      <alignment horizontal="center" vertical="center" wrapText="1"/>
    </xf>
    <xf numFmtId="0" fontId="33" fillId="0" borderId="0" xfId="0" applyFont="1" applyAlignment="1">
      <alignment horizontal="left" vertical="center" wrapText="1"/>
    </xf>
    <xf numFmtId="0" fontId="19" fillId="2" borderId="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46" fillId="2" borderId="7" xfId="0" applyFont="1" applyFill="1" applyBorder="1" applyAlignment="1">
      <alignment horizontal="center" vertical="center" wrapText="1"/>
    </xf>
    <xf numFmtId="0" fontId="46" fillId="2" borderId="0" xfId="0" applyFont="1" applyFill="1" applyBorder="1" applyAlignment="1">
      <alignment horizontal="center" vertical="center" wrapText="1"/>
    </xf>
    <xf numFmtId="0" fontId="46" fillId="2" borderId="6" xfId="0" applyFont="1" applyFill="1" applyBorder="1" applyAlignment="1">
      <alignment horizontal="center" vertical="center" wrapText="1"/>
    </xf>
    <xf numFmtId="0" fontId="52" fillId="2" borderId="0" xfId="0" applyFont="1" applyFill="1" applyBorder="1" applyAlignment="1">
      <alignment horizontal="center" vertical="center" wrapText="1"/>
    </xf>
    <xf numFmtId="0" fontId="22" fillId="2" borderId="7" xfId="0" applyFont="1" applyFill="1" applyBorder="1" applyAlignment="1">
      <alignment horizontal="center" vertical="center" wrapText="1"/>
    </xf>
    <xf numFmtId="0" fontId="22" fillId="2" borderId="0" xfId="0" applyFont="1" applyFill="1" applyBorder="1" applyAlignment="1">
      <alignment horizontal="center" vertical="center" wrapText="1"/>
    </xf>
    <xf numFmtId="0" fontId="22" fillId="2" borderId="6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 wrapText="1"/>
    </xf>
    <xf numFmtId="0" fontId="19" fillId="3" borderId="0" xfId="0" applyFont="1" applyFill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28" fillId="3" borderId="0" xfId="0" applyFont="1" applyFill="1" applyAlignment="1">
      <alignment horizontal="center" vertical="center" wrapText="1"/>
    </xf>
    <xf numFmtId="1" fontId="11" fillId="2" borderId="7" xfId="2" applyNumberFormat="1" applyFont="1" applyFill="1" applyBorder="1" applyAlignment="1">
      <alignment horizontal="center" vertical="center" wrapText="1"/>
    </xf>
    <xf numFmtId="1" fontId="11" fillId="2" borderId="0" xfId="2" applyNumberFormat="1" applyFont="1" applyFill="1" applyBorder="1" applyAlignment="1">
      <alignment horizontal="center" vertical="center" wrapText="1"/>
    </xf>
    <xf numFmtId="0" fontId="37" fillId="0" borderId="0" xfId="0" applyFont="1" applyAlignment="1">
      <alignment horizontal="left" vertical="center" wrapText="1"/>
    </xf>
    <xf numFmtId="0" fontId="0" fillId="0" borderId="0" xfId="0" applyAlignment="1">
      <alignment horizontal="left" wrapText="1"/>
    </xf>
    <xf numFmtId="0" fontId="14" fillId="0" borderId="0" xfId="0" applyFont="1" applyFill="1" applyAlignment="1">
      <alignment horizontal="left" wrapText="1"/>
    </xf>
    <xf numFmtId="0" fontId="4" fillId="3" borderId="0" xfId="0" applyFont="1" applyFill="1" applyAlignment="1">
      <alignment horizontal="center" vertical="center" wrapText="1"/>
    </xf>
    <xf numFmtId="0" fontId="23" fillId="0" borderId="0" xfId="0" applyFont="1" applyFill="1" applyAlignment="1">
      <alignment horizontal="left" vertical="center" wrapText="1"/>
    </xf>
    <xf numFmtId="0" fontId="0" fillId="0" borderId="0" xfId="0" applyFill="1" applyAlignment="1">
      <alignment horizontal="left" vertical="center" wrapText="1"/>
    </xf>
    <xf numFmtId="0" fontId="14" fillId="0" borderId="0" xfId="0" applyFont="1" applyAlignment="1">
      <alignment horizontal="left" vertical="top" wrapText="1"/>
    </xf>
    <xf numFmtId="0" fontId="40" fillId="0" borderId="0" xfId="0" applyFont="1" applyAlignment="1">
      <alignment horizontal="center"/>
    </xf>
  </cellXfs>
  <cellStyles count="3">
    <cellStyle name="Hipervínculo" xfId="1" builtinId="8"/>
    <cellStyle name="Millares [0]" xfId="2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6.jpeg"/><Relationship Id="rId1" Type="http://schemas.openxmlformats.org/officeDocument/2006/relationships/image" Target="../media/image5.jpe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3.jpeg"/><Relationship Id="rId1" Type="http://schemas.openxmlformats.org/officeDocument/2006/relationships/image" Target="../media/image7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4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4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43814</xdr:colOff>
      <xdr:row>0</xdr:row>
      <xdr:rowOff>53340</xdr:rowOff>
    </xdr:from>
    <xdr:to>
      <xdr:col>2</xdr:col>
      <xdr:colOff>601980</xdr:colOff>
      <xdr:row>3</xdr:row>
      <xdr:rowOff>38100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6694" y="53340"/>
          <a:ext cx="1160146" cy="533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180975</xdr:colOff>
      <xdr:row>1</xdr:row>
      <xdr:rowOff>180975</xdr:rowOff>
    </xdr:from>
    <xdr:to>
      <xdr:col>13</xdr:col>
      <xdr:colOff>723900</xdr:colOff>
      <xdr:row>4</xdr:row>
      <xdr:rowOff>133350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DF8D2F60-55E5-47EF-9548-A1333F17F3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124575" y="371475"/>
          <a:ext cx="2600325" cy="523875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500472</xdr:colOff>
      <xdr:row>24</xdr:row>
      <xdr:rowOff>54973</xdr:rowOff>
    </xdr:from>
    <xdr:to>
      <xdr:col>2</xdr:col>
      <xdr:colOff>408873</xdr:colOff>
      <xdr:row>27</xdr:row>
      <xdr:rowOff>44178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0472" y="9716044"/>
          <a:ext cx="1187472" cy="560705"/>
        </a:xfrm>
        <a:prstGeom prst="rect">
          <a:avLst/>
        </a:prstGeom>
      </xdr:spPr>
    </xdr:pic>
    <xdr:clientData/>
  </xdr:twoCellAnchor>
  <xdr:twoCellAnchor>
    <xdr:from>
      <xdr:col>0</xdr:col>
      <xdr:colOff>740569</xdr:colOff>
      <xdr:row>0</xdr:row>
      <xdr:rowOff>107156</xdr:rowOff>
    </xdr:from>
    <xdr:to>
      <xdr:col>2</xdr:col>
      <xdr:colOff>245269</xdr:colOff>
      <xdr:row>3</xdr:row>
      <xdr:rowOff>21431</xdr:rowOff>
    </xdr:to>
    <xdr:pic>
      <xdr:nvPicPr>
        <xdr:cNvPr id="3" name="Imagem 1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0569" y="107156"/>
          <a:ext cx="1028700" cy="48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54429</xdr:colOff>
      <xdr:row>2</xdr:row>
      <xdr:rowOff>0</xdr:rowOff>
    </xdr:from>
    <xdr:to>
      <xdr:col>8</xdr:col>
      <xdr:colOff>1469572</xdr:colOff>
      <xdr:row>4</xdr:row>
      <xdr:rowOff>231322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841C97B5-F666-4D70-9AFC-D2E6ED305B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619500" y="381000"/>
          <a:ext cx="3701143" cy="843643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495299</xdr:colOff>
      <xdr:row>13</xdr:row>
      <xdr:rowOff>57150</xdr:rowOff>
    </xdr:from>
    <xdr:to>
      <xdr:col>8</xdr:col>
      <xdr:colOff>457200</xdr:colOff>
      <xdr:row>15</xdr:row>
      <xdr:rowOff>114300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948A779-2994-4333-90F3-9ED3498866F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69183" t="69591" r="21859" b="23423"/>
        <a:stretch/>
      </xdr:blipFill>
      <xdr:spPr>
        <a:xfrm>
          <a:off x="4762499" y="2533650"/>
          <a:ext cx="723901" cy="438150"/>
        </a:xfrm>
        <a:prstGeom prst="rect">
          <a:avLst/>
        </a:prstGeom>
      </xdr:spPr>
    </xdr:pic>
    <xdr:clientData/>
  </xdr:twoCellAnchor>
  <xdr:twoCellAnchor>
    <xdr:from>
      <xdr:col>7</xdr:col>
      <xdr:colOff>104775</xdr:colOff>
      <xdr:row>4</xdr:row>
      <xdr:rowOff>180975</xdr:rowOff>
    </xdr:from>
    <xdr:to>
      <xdr:col>9</xdr:col>
      <xdr:colOff>342899</xdr:colOff>
      <xdr:row>8</xdr:row>
      <xdr:rowOff>9263</xdr:rowOff>
    </xdr:to>
    <xdr:pic>
      <xdr:nvPicPr>
        <xdr:cNvPr id="3" name="Imagem 1">
          <a:extLst>
            <a:ext uri="{FF2B5EF4-FFF2-40B4-BE49-F238E27FC236}">
              <a16:creationId xmlns:a16="http://schemas.microsoft.com/office/drawing/2014/main" id="{795EFE05-85D1-4421-9F9C-3B9B4D0A69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942975"/>
          <a:ext cx="1457324" cy="5902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323851</xdr:colOff>
      <xdr:row>8</xdr:row>
      <xdr:rowOff>123825</xdr:rowOff>
    </xdr:from>
    <xdr:to>
      <xdr:col>9</xdr:col>
      <xdr:colOff>447675</xdr:colOff>
      <xdr:row>11</xdr:row>
      <xdr:rowOff>104775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2E22FF33-7847-45F8-BBDD-8775A2A94F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981451" y="1647825"/>
          <a:ext cx="1952624" cy="5524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92073</xdr:colOff>
      <xdr:row>0</xdr:row>
      <xdr:rowOff>118531</xdr:rowOff>
    </xdr:from>
    <xdr:to>
      <xdr:col>1</xdr:col>
      <xdr:colOff>1219198</xdr:colOff>
      <xdr:row>3</xdr:row>
      <xdr:rowOff>67732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8340" y="118531"/>
          <a:ext cx="1127125" cy="5080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816429</xdr:colOff>
      <xdr:row>0</xdr:row>
      <xdr:rowOff>0</xdr:rowOff>
    </xdr:from>
    <xdr:to>
      <xdr:col>10</xdr:col>
      <xdr:colOff>168729</xdr:colOff>
      <xdr:row>4</xdr:row>
      <xdr:rowOff>13607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FBD891D-B2B9-44FC-A044-5015DA8786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741104" y="0"/>
          <a:ext cx="3467100" cy="76608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176741</xdr:colOff>
      <xdr:row>0</xdr:row>
      <xdr:rowOff>50799</xdr:rowOff>
    </xdr:from>
    <xdr:to>
      <xdr:col>1</xdr:col>
      <xdr:colOff>1238188</xdr:colOff>
      <xdr:row>3</xdr:row>
      <xdr:rowOff>16933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3008" y="50799"/>
          <a:ext cx="1061447" cy="5249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440870</xdr:colOff>
      <xdr:row>0</xdr:row>
      <xdr:rowOff>101419</xdr:rowOff>
    </xdr:from>
    <xdr:to>
      <xdr:col>13</xdr:col>
      <xdr:colOff>761999</xdr:colOff>
      <xdr:row>4</xdr:row>
      <xdr:rowOff>47626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F3B2914-7C93-4CDD-8227-3B8A05A54E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527470" y="101419"/>
          <a:ext cx="3369129" cy="72997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300566</xdr:colOff>
      <xdr:row>2</xdr:row>
      <xdr:rowOff>31749</xdr:rowOff>
    </xdr:from>
    <xdr:to>
      <xdr:col>2</xdr:col>
      <xdr:colOff>38038</xdr:colOff>
      <xdr:row>3</xdr:row>
      <xdr:rowOff>359833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1541" y="393699"/>
          <a:ext cx="1061447" cy="5090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585787</xdr:colOff>
      <xdr:row>1</xdr:row>
      <xdr:rowOff>166688</xdr:rowOff>
    </xdr:from>
    <xdr:to>
      <xdr:col>13</xdr:col>
      <xdr:colOff>328612</xdr:colOff>
      <xdr:row>4</xdr:row>
      <xdr:rowOff>16669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55CD4EB-C309-427F-A522-C5AE89E505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224712" y="347663"/>
          <a:ext cx="2676525" cy="52625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100541</xdr:colOff>
      <xdr:row>0</xdr:row>
      <xdr:rowOff>50799</xdr:rowOff>
    </xdr:from>
    <xdr:to>
      <xdr:col>1</xdr:col>
      <xdr:colOff>1213349</xdr:colOff>
      <xdr:row>3</xdr:row>
      <xdr:rowOff>42333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808" y="50799"/>
          <a:ext cx="1112808" cy="5503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454819</xdr:colOff>
      <xdr:row>1</xdr:row>
      <xdr:rowOff>135731</xdr:rowOff>
    </xdr:from>
    <xdr:to>
      <xdr:col>17</xdr:col>
      <xdr:colOff>578644</xdr:colOff>
      <xdr:row>4</xdr:row>
      <xdr:rowOff>109538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596D9AB5-02A6-419F-BA2C-22D9118245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608219" y="316706"/>
          <a:ext cx="2676525" cy="62150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0</xdr:row>
      <xdr:rowOff>33866</xdr:rowOff>
    </xdr:from>
    <xdr:to>
      <xdr:col>2</xdr:col>
      <xdr:colOff>58396</xdr:colOff>
      <xdr:row>2</xdr:row>
      <xdr:rowOff>186266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7608" y="33866"/>
          <a:ext cx="1168588" cy="5249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266700</xdr:colOff>
      <xdr:row>1</xdr:row>
      <xdr:rowOff>28575</xdr:rowOff>
    </xdr:from>
    <xdr:to>
      <xdr:col>14</xdr:col>
      <xdr:colOff>50006</xdr:colOff>
      <xdr:row>4</xdr:row>
      <xdr:rowOff>102394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61CCC27F-91D9-48BC-A269-50E86760DF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305550" y="200025"/>
          <a:ext cx="3069431" cy="588169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219075</xdr:colOff>
      <xdr:row>1</xdr:row>
      <xdr:rowOff>1209</xdr:rowOff>
    </xdr:from>
    <xdr:to>
      <xdr:col>2</xdr:col>
      <xdr:colOff>210796</xdr:colOff>
      <xdr:row>3</xdr:row>
      <xdr:rowOff>153609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1218" y="186266"/>
          <a:ext cx="1167378" cy="5225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160564</xdr:colOff>
      <xdr:row>1</xdr:row>
      <xdr:rowOff>106135</xdr:rowOff>
    </xdr:from>
    <xdr:to>
      <xdr:col>14</xdr:col>
      <xdr:colOff>227224</xdr:colOff>
      <xdr:row>3</xdr:row>
      <xdr:rowOff>359229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24C351C-7CBF-48D1-AA27-C4D27B8F24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878535" y="291192"/>
          <a:ext cx="3201746" cy="623208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302894</xdr:colOff>
      <xdr:row>0</xdr:row>
      <xdr:rowOff>53341</xdr:rowOff>
    </xdr:from>
    <xdr:to>
      <xdr:col>1</xdr:col>
      <xdr:colOff>1638299</xdr:colOff>
      <xdr:row>3</xdr:row>
      <xdr:rowOff>80803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0544" y="53341"/>
          <a:ext cx="1335405" cy="7894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3</xdr:row>
      <xdr:rowOff>0</xdr:rowOff>
    </xdr:from>
    <xdr:to>
      <xdr:col>13</xdr:col>
      <xdr:colOff>523875</xdr:colOff>
      <xdr:row>4</xdr:row>
      <xdr:rowOff>269875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F27B30B-B2A6-4F74-AECA-E9D69456FD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398000" y="571500"/>
          <a:ext cx="4064000" cy="82550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302895</xdr:colOff>
      <xdr:row>0</xdr:row>
      <xdr:rowOff>214571</xdr:rowOff>
    </xdr:from>
    <xdr:to>
      <xdr:col>1</xdr:col>
      <xdr:colOff>1409701</xdr:colOff>
      <xdr:row>4</xdr:row>
      <xdr:rowOff>80802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895" y="214571"/>
          <a:ext cx="1106806" cy="780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0</xdr:colOff>
      <xdr:row>2</xdr:row>
      <xdr:rowOff>0</xdr:rowOff>
    </xdr:from>
    <xdr:to>
      <xdr:col>13</xdr:col>
      <xdr:colOff>650875</xdr:colOff>
      <xdr:row>6</xdr:row>
      <xdr:rowOff>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684D69A-D25E-4BE9-B47B-9343DCFE2E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413750" y="476250"/>
          <a:ext cx="4222750" cy="952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tel:+595217290100%20Int:138" TargetMode="External"/><Relationship Id="rId2" Type="http://schemas.openxmlformats.org/officeDocument/2006/relationships/hyperlink" Target="mailto:observatoriomtess0@gmail.com" TargetMode="External"/><Relationship Id="rId1" Type="http://schemas.openxmlformats.org/officeDocument/2006/relationships/hyperlink" Target="mailto:observatorio@mtess.gov.py" TargetMode="External"/><Relationship Id="rId4" Type="http://schemas.openxmlformats.org/officeDocument/2006/relationships/drawing" Target="../drawings/drawing1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B1:N17"/>
  <sheetViews>
    <sheetView showGridLines="0" zoomScaleNormal="100" workbookViewId="0">
      <selection activeCell="C10" sqref="C10"/>
    </sheetView>
  </sheetViews>
  <sheetFormatPr baseColWidth="10" defaultRowHeight="15" x14ac:dyDescent="0.25"/>
  <cols>
    <col min="1" max="1" width="2.7109375" customWidth="1"/>
    <col min="2" max="2" width="8.7109375" customWidth="1"/>
    <col min="3" max="12" width="9.7109375" customWidth="1"/>
    <col min="14" max="14" width="14.7109375" customWidth="1"/>
  </cols>
  <sheetData>
    <row r="1" spans="2:14" x14ac:dyDescent="0.25">
      <c r="N1" s="23" t="s">
        <v>0</v>
      </c>
    </row>
    <row r="2" spans="2:14" x14ac:dyDescent="0.25">
      <c r="N2" s="23" t="s">
        <v>1</v>
      </c>
    </row>
    <row r="5" spans="2:14" ht="18.75" x14ac:dyDescent="0.25">
      <c r="B5" s="1" t="s">
        <v>88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2:14" ht="18.75" x14ac:dyDescent="0.25">
      <c r="B6" s="10"/>
      <c r="C6" s="11"/>
      <c r="D6" s="11"/>
      <c r="E6" s="11"/>
      <c r="F6" s="11"/>
      <c r="G6" s="11"/>
      <c r="H6" s="11"/>
      <c r="I6" s="11"/>
      <c r="J6" s="11"/>
      <c r="K6" s="11"/>
      <c r="L6" s="11"/>
    </row>
    <row r="7" spans="2:14" ht="24.6" customHeight="1" x14ac:dyDescent="0.25">
      <c r="B7" s="286" t="s">
        <v>37</v>
      </c>
      <c r="C7" s="286"/>
      <c r="D7" s="286"/>
      <c r="E7" s="286"/>
      <c r="F7" s="286"/>
      <c r="G7" s="286"/>
      <c r="H7" s="286"/>
      <c r="I7" s="286"/>
      <c r="J7" s="286"/>
      <c r="K7" s="286"/>
      <c r="L7" s="286"/>
      <c r="M7" s="286"/>
      <c r="N7" s="286"/>
    </row>
    <row r="8" spans="2:14" ht="18.75" x14ac:dyDescent="0.25">
      <c r="B8" s="3"/>
    </row>
    <row r="9" spans="2:14" x14ac:dyDescent="0.25">
      <c r="B9" s="12" t="s">
        <v>33</v>
      </c>
      <c r="C9" t="str">
        <f>+'Tabla 1'!B8</f>
        <v>Inscripciones de establecimientos (*) y puestos laborales correspondientes a matrices y sucursales. Periodo: 2018 - 2024</v>
      </c>
    </row>
    <row r="10" spans="2:14" x14ac:dyDescent="0.25">
      <c r="B10" s="12" t="s">
        <v>34</v>
      </c>
      <c r="C10" t="str">
        <f>+'Tabla 2'!B8</f>
        <v>Inscripciones de establecimientos correspondientes a matrices y sucursales, según mes de registro. Periodo: 2018 - 2024</v>
      </c>
    </row>
    <row r="11" spans="2:14" x14ac:dyDescent="0.25">
      <c r="B11" s="12" t="s">
        <v>35</v>
      </c>
      <c r="C11" t="str">
        <f>+'Tabla 3'!B8</f>
        <v>Cantidad de puestos laborales  por tipo de establecimiento, según mes de registro. Periodo: 2018 - 2024</v>
      </c>
    </row>
    <row r="12" spans="2:14" x14ac:dyDescent="0.25">
      <c r="B12" s="12" t="s">
        <v>36</v>
      </c>
      <c r="C12" t="str">
        <f>+'Tabla 4'!B8</f>
        <v>Cantidad de puestos laborales por tipo de establecimiento y sexo del trabajador, según mes de registro. Periodo: 2018 - 2024</v>
      </c>
    </row>
    <row r="13" spans="2:14" x14ac:dyDescent="0.25">
      <c r="B13" s="25" t="s">
        <v>40</v>
      </c>
      <c r="C13" t="str">
        <f>+'Tabla 5'!_Toc510444098</f>
        <v>Inscripciones de establecimientos correspondientes a matrices y sucursales, según departamento. Perido: 2018 - 2024</v>
      </c>
    </row>
    <row r="14" spans="2:14" x14ac:dyDescent="0.25">
      <c r="B14" s="25" t="s">
        <v>71</v>
      </c>
      <c r="C14" t="str">
        <f>+'Tabla 6'!_Toc510444098</f>
        <v>Cantidad de puestos laborales por tipo de establecimiento, según departamento. Periodo: 2018 - 2024</v>
      </c>
    </row>
    <row r="15" spans="2:14" x14ac:dyDescent="0.25">
      <c r="B15" s="25" t="s">
        <v>73</v>
      </c>
      <c r="C15" t="str">
        <f>+'Tabla 7'!B8</f>
        <v>Inscripciones de establacimientos correspondientes a matrices y sucursales, según actividad económica. Periodo: 2018 -2024</v>
      </c>
    </row>
    <row r="16" spans="2:14" x14ac:dyDescent="0.25">
      <c r="B16" s="25" t="s">
        <v>86</v>
      </c>
      <c r="C16" t="str">
        <f>+'Tabla 8'!B9</f>
        <v>Cantidad de puestos laborales por tipo de establecimiento, según actividad económica. Periodo: 2018 - 2024</v>
      </c>
    </row>
    <row r="17" spans="2:3" x14ac:dyDescent="0.25">
      <c r="B17" s="25" t="s">
        <v>87</v>
      </c>
      <c r="C17" t="str">
        <f>'Tabla 9'!B8</f>
        <v>Terminología</v>
      </c>
    </row>
  </sheetData>
  <mergeCells count="1">
    <mergeCell ref="B7:N7"/>
  </mergeCells>
  <hyperlinks>
    <hyperlink ref="B9" location="'Tabla 1'!A1" display="Tabla 1. " xr:uid="{00000000-0004-0000-0000-000000000000}"/>
    <hyperlink ref="B10" location="'Tabla 2'!A1" display="Tabla 2. " xr:uid="{00000000-0004-0000-0000-000001000000}"/>
    <hyperlink ref="B11" location="'Tabla 3'!A1" display="Tabla 3. " xr:uid="{00000000-0004-0000-0000-000002000000}"/>
    <hyperlink ref="B12" location="'Tabla 4'!A1" display="Tabla 4. " xr:uid="{00000000-0004-0000-0000-000003000000}"/>
    <hyperlink ref="B14" location="'Tabla 6'!A1" display="Tabla 6." xr:uid="{00000000-0004-0000-0000-000004000000}"/>
    <hyperlink ref="B17" location="'Tabla 9'!A1" display="Tabla 9." xr:uid="{00000000-0004-0000-0000-000005000000}"/>
    <hyperlink ref="B13" location="'Tabla 5'!A1" display="Tabla 5." xr:uid="{00000000-0004-0000-0000-000006000000}"/>
    <hyperlink ref="B15" location="'Tabla 7'!A1" display="Tabla 7." xr:uid="{00000000-0004-0000-0000-000007000000}"/>
    <hyperlink ref="B16" location="'Tabla 8'!A1" display="Tabla 8." xr:uid="{00000000-0004-0000-0000-000008000000}"/>
  </hyperlink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5" tint="-0.249977111117893"/>
  </sheetPr>
  <dimension ref="B1:N52"/>
  <sheetViews>
    <sheetView showGridLines="0" zoomScale="70" zoomScaleNormal="70" workbookViewId="0">
      <selection activeCell="N16" sqref="N16"/>
    </sheetView>
  </sheetViews>
  <sheetFormatPr baseColWidth="10" defaultRowHeight="15" x14ac:dyDescent="0.25"/>
  <cols>
    <col min="1" max="1" width="7.7109375" customWidth="1"/>
    <col min="9" max="9" width="29.5703125" customWidth="1"/>
  </cols>
  <sheetData>
    <row r="1" spans="2:9" x14ac:dyDescent="0.25">
      <c r="I1" s="23" t="s">
        <v>0</v>
      </c>
    </row>
    <row r="2" spans="2:9" x14ac:dyDescent="0.25">
      <c r="I2" s="23" t="s">
        <v>1</v>
      </c>
    </row>
    <row r="4" spans="2:9" ht="33" customHeight="1" x14ac:dyDescent="0.25"/>
    <row r="5" spans="2:9" ht="18.75" x14ac:dyDescent="0.25">
      <c r="B5" s="1" t="s">
        <v>2</v>
      </c>
      <c r="C5" s="2"/>
      <c r="D5" s="2"/>
      <c r="E5" s="2"/>
      <c r="F5" s="2"/>
      <c r="G5" s="2"/>
      <c r="H5" s="2"/>
      <c r="I5" s="2"/>
    </row>
    <row r="6" spans="2:9" ht="9.75" customHeight="1" x14ac:dyDescent="0.25"/>
    <row r="7" spans="2:9" ht="18" customHeight="1" x14ac:dyDescent="0.25"/>
    <row r="8" spans="2:9" s="16" customFormat="1" ht="23.45" customHeight="1" x14ac:dyDescent="0.25">
      <c r="B8" s="321" t="s">
        <v>72</v>
      </c>
      <c r="C8" s="321"/>
      <c r="D8" s="321"/>
      <c r="E8" s="321"/>
      <c r="F8" s="321"/>
      <c r="G8" s="321"/>
      <c r="H8" s="321"/>
      <c r="I8" s="321"/>
    </row>
    <row r="9" spans="2:9" s="16" customFormat="1" x14ac:dyDescent="0.25">
      <c r="B9" s="15"/>
      <c r="C9" s="15"/>
      <c r="D9" s="15"/>
      <c r="E9" s="15"/>
      <c r="F9" s="15"/>
      <c r="G9" s="15"/>
      <c r="H9" s="15"/>
      <c r="I9" s="15"/>
    </row>
    <row r="10" spans="2:9" x14ac:dyDescent="0.25">
      <c r="B10" s="26"/>
      <c r="C10" s="26"/>
      <c r="D10" s="26"/>
      <c r="E10" s="26"/>
      <c r="F10" s="26"/>
      <c r="G10" s="26"/>
      <c r="H10" s="26"/>
      <c r="I10" s="26"/>
    </row>
    <row r="11" spans="2:9" ht="42" customHeight="1" x14ac:dyDescent="0.25">
      <c r="B11" s="324" t="s">
        <v>38</v>
      </c>
      <c r="C11" s="324"/>
      <c r="D11" s="324"/>
      <c r="E11" s="324"/>
      <c r="F11" s="324"/>
      <c r="G11" s="324"/>
      <c r="H11" s="324"/>
      <c r="I11" s="324"/>
    </row>
    <row r="12" spans="2:9" x14ac:dyDescent="0.25">
      <c r="B12" s="324"/>
      <c r="C12" s="324"/>
      <c r="D12" s="324"/>
    </row>
    <row r="13" spans="2:9" x14ac:dyDescent="0.25">
      <c r="C13" s="13"/>
    </row>
    <row r="14" spans="2:9" s="39" customFormat="1" ht="31.5" customHeight="1" x14ac:dyDescent="0.25">
      <c r="B14" s="323" t="s">
        <v>81</v>
      </c>
      <c r="C14" s="323"/>
      <c r="D14" s="323"/>
      <c r="E14" s="323"/>
      <c r="F14" s="323"/>
      <c r="G14" s="323"/>
      <c r="H14" s="323"/>
      <c r="I14" s="323"/>
    </row>
    <row r="15" spans="2:9" x14ac:dyDescent="0.25">
      <c r="C15" s="13"/>
    </row>
    <row r="16" spans="2:9" x14ac:dyDescent="0.25">
      <c r="B16" s="13" t="s">
        <v>39</v>
      </c>
      <c r="C16" s="14"/>
      <c r="D16" s="14"/>
      <c r="E16" s="14"/>
      <c r="F16" s="14"/>
      <c r="G16" s="14"/>
      <c r="H16" s="14"/>
      <c r="I16" s="14"/>
    </row>
    <row r="17" spans="2:9" x14ac:dyDescent="0.25">
      <c r="B17" s="14"/>
      <c r="C17" s="14"/>
      <c r="D17" s="14"/>
      <c r="E17" s="14"/>
      <c r="F17" s="14"/>
      <c r="G17" s="14"/>
      <c r="H17" s="14"/>
      <c r="I17" s="14"/>
    </row>
    <row r="18" spans="2:9" ht="63" customHeight="1" x14ac:dyDescent="0.25">
      <c r="B18" s="322" t="s">
        <v>82</v>
      </c>
      <c r="C18" s="322"/>
      <c r="D18" s="322"/>
      <c r="E18" s="322"/>
      <c r="F18" s="322"/>
      <c r="G18" s="322"/>
      <c r="H18" s="322"/>
      <c r="I18" s="322"/>
    </row>
    <row r="20" spans="2:9" s="40" customFormat="1" ht="48.75" customHeight="1" x14ac:dyDescent="0.25">
      <c r="B20" s="319" t="s">
        <v>83</v>
      </c>
      <c r="C20" s="319"/>
      <c r="D20" s="319"/>
      <c r="E20" s="319"/>
      <c r="F20" s="319"/>
      <c r="G20" s="319"/>
      <c r="H20" s="319"/>
      <c r="I20" s="319"/>
    </row>
    <row r="21" spans="2:9" x14ac:dyDescent="0.25">
      <c r="B21" s="16"/>
    </row>
    <row r="22" spans="2:9" s="16" customFormat="1" ht="15" customHeight="1" x14ac:dyDescent="0.25">
      <c r="B22" s="320" t="s">
        <v>97</v>
      </c>
      <c r="C22" s="320"/>
      <c r="D22" s="320"/>
      <c r="E22" s="320"/>
      <c r="F22" s="320"/>
      <c r="G22" s="320"/>
      <c r="H22" s="320"/>
      <c r="I22" s="320"/>
    </row>
    <row r="23" spans="2:9" s="16" customFormat="1" x14ac:dyDescent="0.25">
      <c r="B23" s="320"/>
      <c r="C23" s="320"/>
      <c r="D23" s="320"/>
      <c r="E23" s="320"/>
      <c r="F23" s="320"/>
      <c r="G23" s="320"/>
      <c r="H23" s="320"/>
      <c r="I23" s="320"/>
    </row>
    <row r="24" spans="2:9" x14ac:dyDescent="0.25">
      <c r="B24" s="41"/>
      <c r="C24" s="41"/>
      <c r="D24" s="41"/>
      <c r="E24" s="41"/>
      <c r="F24" s="41"/>
      <c r="G24" s="41"/>
      <c r="H24" s="41"/>
      <c r="I24" s="41"/>
    </row>
    <row r="25" spans="2:9" x14ac:dyDescent="0.25">
      <c r="B25" s="41"/>
      <c r="C25" s="41"/>
      <c r="D25" s="41"/>
      <c r="E25" s="41"/>
      <c r="F25" s="41"/>
      <c r="G25" s="41"/>
      <c r="H25" s="41"/>
      <c r="I25" s="41"/>
    </row>
    <row r="52" spans="14:14" x14ac:dyDescent="0.25">
      <c r="N52" s="40"/>
    </row>
  </sheetData>
  <mergeCells count="7">
    <mergeCell ref="B20:I20"/>
    <mergeCell ref="B22:I23"/>
    <mergeCell ref="B8:I8"/>
    <mergeCell ref="B18:I18"/>
    <mergeCell ref="B14:I14"/>
    <mergeCell ref="B11:I11"/>
    <mergeCell ref="B12:D12"/>
  </mergeCells>
  <pageMargins left="0.7" right="0.7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9" tint="-0.249977111117893"/>
  </sheetPr>
  <dimension ref="B2:J17"/>
  <sheetViews>
    <sheetView showGridLines="0" tabSelected="1" workbookViewId="0">
      <selection activeCell="M16" sqref="M16"/>
    </sheetView>
  </sheetViews>
  <sheetFormatPr baseColWidth="10" defaultColWidth="9.140625" defaultRowHeight="15" x14ac:dyDescent="0.25"/>
  <sheetData>
    <row r="2" spans="2:10" x14ac:dyDescent="0.25">
      <c r="B2" s="144" t="s">
        <v>102</v>
      </c>
      <c r="C2" s="145"/>
      <c r="D2" s="145"/>
      <c r="E2" s="145"/>
      <c r="F2" s="145"/>
      <c r="G2" s="145"/>
      <c r="H2" s="145"/>
      <c r="I2" s="145"/>
      <c r="J2" s="145"/>
    </row>
    <row r="4" spans="2:10" x14ac:dyDescent="0.25">
      <c r="B4" s="146" t="s">
        <v>103</v>
      </c>
    </row>
    <row r="5" spans="2:10" x14ac:dyDescent="0.25">
      <c r="B5" s="147" t="s">
        <v>104</v>
      </c>
    </row>
    <row r="6" spans="2:10" x14ac:dyDescent="0.25">
      <c r="B6" s="63"/>
    </row>
    <row r="7" spans="2:10" x14ac:dyDescent="0.25">
      <c r="B7" s="146" t="s">
        <v>105</v>
      </c>
    </row>
    <row r="8" spans="2:10" x14ac:dyDescent="0.25">
      <c r="B8" s="147" t="s">
        <v>106</v>
      </c>
    </row>
    <row r="10" spans="2:10" x14ac:dyDescent="0.25">
      <c r="B10" s="146"/>
    </row>
    <row r="11" spans="2:10" x14ac:dyDescent="0.25">
      <c r="B11" s="147"/>
    </row>
    <row r="12" spans="2:10" x14ac:dyDescent="0.25">
      <c r="B12" s="148"/>
    </row>
    <row r="13" spans="2:10" x14ac:dyDescent="0.25">
      <c r="E13" s="325" t="s">
        <v>107</v>
      </c>
      <c r="F13" s="325"/>
      <c r="G13" s="149"/>
    </row>
    <row r="14" spans="2:10" x14ac:dyDescent="0.25">
      <c r="B14" s="150" t="s">
        <v>142</v>
      </c>
      <c r="E14" s="12" t="s">
        <v>108</v>
      </c>
      <c r="F14" s="149"/>
      <c r="G14" s="149"/>
    </row>
    <row r="15" spans="2:10" x14ac:dyDescent="0.25">
      <c r="B15" s="150" t="s">
        <v>109</v>
      </c>
      <c r="E15" s="12" t="s">
        <v>110</v>
      </c>
      <c r="F15" s="149"/>
      <c r="G15" s="149"/>
    </row>
    <row r="16" spans="2:10" x14ac:dyDescent="0.25">
      <c r="B16" s="145"/>
      <c r="C16" s="145"/>
      <c r="D16" s="145"/>
      <c r="E16" s="151" t="s">
        <v>111</v>
      </c>
      <c r="F16" s="152"/>
      <c r="G16" s="145"/>
      <c r="H16" s="145"/>
      <c r="I16" s="145"/>
      <c r="J16" s="145"/>
    </row>
    <row r="17" spans="5:6" x14ac:dyDescent="0.25">
      <c r="E17" s="153"/>
      <c r="F17" s="153"/>
    </row>
  </sheetData>
  <mergeCells count="1">
    <mergeCell ref="E13:F13"/>
  </mergeCells>
  <hyperlinks>
    <hyperlink ref="E14" r:id="rId1" xr:uid="{00000000-0004-0000-0A00-000000000000}"/>
    <hyperlink ref="E15" r:id="rId2" xr:uid="{00000000-0004-0000-0A00-000001000000}"/>
    <hyperlink ref="E16" r:id="rId3" xr:uid="{00000000-0004-0000-0A00-000002000000}"/>
  </hyperlinks>
  <pageMargins left="0.7" right="0.7" top="0.75" bottom="0.75" header="0.3" footer="0.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-0.249977111117893"/>
  </sheetPr>
  <dimension ref="A1:P169"/>
  <sheetViews>
    <sheetView showGridLines="0" topLeftCell="A7" zoomScale="90" zoomScaleNormal="90" workbookViewId="0">
      <selection activeCell="B25" sqref="B25"/>
    </sheetView>
  </sheetViews>
  <sheetFormatPr baseColWidth="10" defaultColWidth="11.5703125" defaultRowHeight="12.75" x14ac:dyDescent="0.2"/>
  <cols>
    <col min="1" max="1" width="2.7109375" style="215" customWidth="1"/>
    <col min="2" max="2" width="38.28515625" style="215" customWidth="1"/>
    <col min="3" max="8" width="15" style="225" customWidth="1"/>
    <col min="9" max="14" width="15" style="215" customWidth="1"/>
    <col min="15" max="15" width="18.7109375" style="215" customWidth="1"/>
    <col min="16" max="16" width="17.42578125" style="215" customWidth="1"/>
    <col min="17" max="16384" width="11.5703125" style="215"/>
  </cols>
  <sheetData>
    <row r="1" spans="1:16" x14ac:dyDescent="0.2">
      <c r="E1" s="273" t="s">
        <v>0</v>
      </c>
    </row>
    <row r="2" spans="1:16" x14ac:dyDescent="0.2">
      <c r="E2" s="273" t="s">
        <v>1</v>
      </c>
      <c r="K2" s="226"/>
      <c r="L2" s="226"/>
      <c r="M2" s="226"/>
      <c r="N2" s="226"/>
    </row>
    <row r="3" spans="1:16" x14ac:dyDescent="0.2">
      <c r="K3" s="226"/>
      <c r="L3" s="226"/>
      <c r="M3" s="226"/>
      <c r="N3" s="226"/>
    </row>
    <row r="4" spans="1:16" ht="18.600000000000001" customHeight="1" x14ac:dyDescent="0.2">
      <c r="K4" s="226"/>
      <c r="L4" s="226"/>
      <c r="M4" s="226"/>
      <c r="N4" s="226"/>
    </row>
    <row r="5" spans="1:16" x14ac:dyDescent="0.2">
      <c r="B5" s="227" t="s">
        <v>93</v>
      </c>
      <c r="C5" s="228"/>
      <c r="D5" s="228"/>
      <c r="E5" s="228"/>
      <c r="F5" s="228"/>
      <c r="G5" s="228"/>
      <c r="H5" s="228"/>
      <c r="I5" s="229"/>
      <c r="J5" s="229"/>
      <c r="K5" s="226"/>
      <c r="L5" s="226"/>
      <c r="M5" s="226"/>
      <c r="N5" s="226"/>
    </row>
    <row r="6" spans="1:16" x14ac:dyDescent="0.2">
      <c r="B6" s="230"/>
      <c r="C6" s="231"/>
      <c r="D6" s="231"/>
      <c r="E6" s="231"/>
      <c r="F6" s="231"/>
      <c r="G6" s="231"/>
      <c r="H6" s="231"/>
      <c r="I6" s="226"/>
      <c r="J6" s="226"/>
      <c r="K6" s="226"/>
      <c r="L6" s="226"/>
      <c r="M6" s="226"/>
      <c r="N6" s="226"/>
    </row>
    <row r="7" spans="1:16" ht="26.45" customHeight="1" x14ac:dyDescent="0.2">
      <c r="B7" s="291" t="s">
        <v>117</v>
      </c>
      <c r="C7" s="291"/>
      <c r="D7" s="291"/>
      <c r="E7" s="291"/>
      <c r="F7" s="291"/>
      <c r="G7" s="291"/>
      <c r="H7" s="291"/>
    </row>
    <row r="8" spans="1:16" ht="20.45" customHeight="1" x14ac:dyDescent="0.2">
      <c r="B8" s="232" t="s">
        <v>144</v>
      </c>
    </row>
    <row r="9" spans="1:16" x14ac:dyDescent="0.2">
      <c r="B9" s="233"/>
    </row>
    <row r="10" spans="1:16" ht="17.45" customHeight="1" x14ac:dyDescent="0.2">
      <c r="A10" s="234"/>
      <c r="B10" s="292" t="s">
        <v>45</v>
      </c>
      <c r="C10" s="287">
        <v>2018</v>
      </c>
      <c r="D10" s="293"/>
      <c r="E10" s="287">
        <v>2019</v>
      </c>
      <c r="F10" s="293"/>
      <c r="G10" s="287">
        <v>2020</v>
      </c>
      <c r="H10" s="288"/>
      <c r="I10" s="287">
        <v>2021</v>
      </c>
      <c r="J10" s="288"/>
      <c r="K10" s="287">
        <v>2022</v>
      </c>
      <c r="L10" s="288"/>
      <c r="M10" s="287">
        <v>2023</v>
      </c>
      <c r="N10" s="288"/>
      <c r="O10" s="287" t="s">
        <v>136</v>
      </c>
      <c r="P10" s="288"/>
    </row>
    <row r="11" spans="1:16" ht="24.75" customHeight="1" x14ac:dyDescent="0.2">
      <c r="B11" s="292"/>
      <c r="C11" s="216" t="s">
        <v>84</v>
      </c>
      <c r="D11" s="217" t="s">
        <v>90</v>
      </c>
      <c r="E11" s="216" t="s">
        <v>84</v>
      </c>
      <c r="F11" s="217" t="s">
        <v>90</v>
      </c>
      <c r="G11" s="216" t="s">
        <v>84</v>
      </c>
      <c r="H11" s="217" t="s">
        <v>90</v>
      </c>
      <c r="I11" s="216" t="s">
        <v>84</v>
      </c>
      <c r="J11" s="217" t="s">
        <v>90</v>
      </c>
      <c r="K11" s="216" t="s">
        <v>135</v>
      </c>
      <c r="L11" s="217" t="s">
        <v>90</v>
      </c>
      <c r="M11" s="216" t="s">
        <v>84</v>
      </c>
      <c r="N11" s="217" t="s">
        <v>90</v>
      </c>
      <c r="O11" s="216" t="s">
        <v>143</v>
      </c>
      <c r="P11" s="217" t="s">
        <v>90</v>
      </c>
    </row>
    <row r="12" spans="1:16" ht="38.450000000000003" customHeight="1" x14ac:dyDescent="0.2">
      <c r="B12" s="218" t="s">
        <v>91</v>
      </c>
      <c r="C12" s="219">
        <v>5035</v>
      </c>
      <c r="D12" s="219">
        <v>11375</v>
      </c>
      <c r="E12" s="219">
        <v>4832</v>
      </c>
      <c r="F12" s="219">
        <v>10765</v>
      </c>
      <c r="G12" s="219">
        <v>4028</v>
      </c>
      <c r="H12" s="219">
        <v>10657</v>
      </c>
      <c r="I12" s="219">
        <v>5623</v>
      </c>
      <c r="J12" s="219">
        <v>12466</v>
      </c>
      <c r="K12" s="219">
        <v>6534</v>
      </c>
      <c r="L12" s="219">
        <v>10640</v>
      </c>
      <c r="M12" s="219">
        <v>8008</v>
      </c>
      <c r="N12" s="219">
        <v>10450</v>
      </c>
      <c r="O12" s="219">
        <v>18734</v>
      </c>
      <c r="P12" s="219">
        <v>40942</v>
      </c>
    </row>
    <row r="13" spans="1:16" ht="38.450000000000003" customHeight="1" x14ac:dyDescent="0.2">
      <c r="B13" s="218" t="s">
        <v>92</v>
      </c>
      <c r="C13" s="219">
        <v>1945</v>
      </c>
      <c r="D13" s="219">
        <v>17533</v>
      </c>
      <c r="E13" s="219">
        <v>1147</v>
      </c>
      <c r="F13" s="219">
        <v>11276</v>
      </c>
      <c r="G13" s="219">
        <v>590</v>
      </c>
      <c r="H13" s="219">
        <v>6278</v>
      </c>
      <c r="I13" s="219">
        <v>1003</v>
      </c>
      <c r="J13" s="219">
        <v>9035</v>
      </c>
      <c r="K13" s="219">
        <v>1102</v>
      </c>
      <c r="L13" s="219">
        <v>9084</v>
      </c>
      <c r="M13" s="219">
        <v>1070</v>
      </c>
      <c r="N13" s="219">
        <v>9444</v>
      </c>
      <c r="O13" s="219">
        <v>4480</v>
      </c>
      <c r="P13" s="219">
        <v>23369</v>
      </c>
    </row>
    <row r="14" spans="1:16" ht="24.75" customHeight="1" x14ac:dyDescent="0.2">
      <c r="B14" s="220" t="s">
        <v>15</v>
      </c>
      <c r="C14" s="221">
        <f t="shared" ref="C14:H14" si="0">SUM(C12:C13)</f>
        <v>6980</v>
      </c>
      <c r="D14" s="222">
        <f t="shared" si="0"/>
        <v>28908</v>
      </c>
      <c r="E14" s="221">
        <f t="shared" si="0"/>
        <v>5979</v>
      </c>
      <c r="F14" s="222">
        <f t="shared" si="0"/>
        <v>22041</v>
      </c>
      <c r="G14" s="221">
        <f t="shared" si="0"/>
        <v>4618</v>
      </c>
      <c r="H14" s="222">
        <f t="shared" si="0"/>
        <v>16935</v>
      </c>
      <c r="I14" s="221">
        <f t="shared" ref="I14:J14" si="1">SUM(I12:I13)</f>
        <v>6626</v>
      </c>
      <c r="J14" s="222">
        <f t="shared" si="1"/>
        <v>21501</v>
      </c>
      <c r="K14" s="221">
        <f t="shared" ref="K14:L14" si="2">SUM(K12:K13)</f>
        <v>7636</v>
      </c>
      <c r="L14" s="222">
        <f t="shared" si="2"/>
        <v>19724</v>
      </c>
      <c r="M14" s="221">
        <v>9078</v>
      </c>
      <c r="N14" s="222">
        <f>SUM(N12:N13)</f>
        <v>19894</v>
      </c>
      <c r="O14" s="221">
        <f>SUM(O12:O13)</f>
        <v>23214</v>
      </c>
      <c r="P14" s="221">
        <f>SUM(P12:P13)</f>
        <v>64311</v>
      </c>
    </row>
    <row r="15" spans="1:16" ht="15" customHeight="1" x14ac:dyDescent="0.2">
      <c r="B15" s="289" t="s">
        <v>132</v>
      </c>
      <c r="C15" s="289"/>
      <c r="D15" s="289"/>
      <c r="E15" s="289"/>
      <c r="F15" s="289"/>
      <c r="G15" s="289"/>
      <c r="H15" s="289"/>
      <c r="I15" s="289"/>
      <c r="J15" s="289"/>
      <c r="K15" s="289"/>
      <c r="L15" s="289"/>
      <c r="M15" s="289"/>
    </row>
    <row r="16" spans="1:16" ht="15" customHeight="1" x14ac:dyDescent="0.2">
      <c r="B16" s="257"/>
      <c r="C16" s="257"/>
      <c r="D16" s="235"/>
      <c r="E16" s="235"/>
      <c r="F16" s="235"/>
      <c r="G16" s="235"/>
      <c r="H16" s="235"/>
      <c r="I16" s="235"/>
      <c r="J16" s="235"/>
      <c r="K16" s="235"/>
      <c r="L16" s="235"/>
      <c r="M16" s="235"/>
    </row>
    <row r="17" spans="2:16" ht="15" customHeight="1" x14ac:dyDescent="0.2">
      <c r="B17" s="235"/>
      <c r="C17" s="235"/>
      <c r="D17" s="235"/>
      <c r="E17" s="235"/>
      <c r="F17" s="235"/>
      <c r="G17" s="235"/>
      <c r="H17" s="235"/>
      <c r="I17" s="235"/>
      <c r="J17" s="235"/>
      <c r="K17" s="235"/>
      <c r="L17" s="235"/>
      <c r="M17" s="235"/>
    </row>
    <row r="18" spans="2:16" ht="27.75" customHeight="1" x14ac:dyDescent="0.2">
      <c r="B18" s="292" t="s">
        <v>45</v>
      </c>
      <c r="C18" s="287">
        <v>2018</v>
      </c>
      <c r="D18" s="293"/>
      <c r="E18" s="287">
        <v>2019</v>
      </c>
      <c r="F18" s="293"/>
      <c r="G18" s="287">
        <v>2020</v>
      </c>
      <c r="H18" s="288"/>
      <c r="I18" s="287">
        <v>2021</v>
      </c>
      <c r="J18" s="288"/>
      <c r="K18" s="287">
        <v>2022</v>
      </c>
      <c r="L18" s="288"/>
      <c r="M18" s="287" t="s">
        <v>114</v>
      </c>
      <c r="N18" s="288"/>
      <c r="O18" s="287">
        <v>2024</v>
      </c>
      <c r="P18" s="288"/>
    </row>
    <row r="19" spans="2:16" ht="25.5" customHeight="1" x14ac:dyDescent="0.2">
      <c r="B19" s="292"/>
      <c r="C19" s="217" t="s">
        <v>85</v>
      </c>
      <c r="D19" s="223" t="s">
        <v>75</v>
      </c>
      <c r="E19" s="216" t="s">
        <v>85</v>
      </c>
      <c r="F19" s="217" t="s">
        <v>75</v>
      </c>
      <c r="G19" s="216" t="s">
        <v>85</v>
      </c>
      <c r="H19" s="217" t="s">
        <v>75</v>
      </c>
      <c r="I19" s="216" t="s">
        <v>85</v>
      </c>
      <c r="J19" s="217" t="s">
        <v>75</v>
      </c>
      <c r="K19" s="216" t="s">
        <v>85</v>
      </c>
      <c r="L19" s="217" t="s">
        <v>75</v>
      </c>
      <c r="M19" s="216" t="s">
        <v>85</v>
      </c>
      <c r="N19" s="217" t="s">
        <v>75</v>
      </c>
      <c r="O19" s="216" t="s">
        <v>85</v>
      </c>
      <c r="P19" s="217" t="s">
        <v>75</v>
      </c>
    </row>
    <row r="20" spans="2:16" ht="32.25" customHeight="1" x14ac:dyDescent="0.2">
      <c r="B20" s="218" t="s">
        <v>91</v>
      </c>
      <c r="C20" s="224">
        <f t="shared" ref="C20:G20" si="3">C12/C14*100</f>
        <v>72.134670487106007</v>
      </c>
      <c r="D20" s="224">
        <f t="shared" si="3"/>
        <v>39.34896914348969</v>
      </c>
      <c r="E20" s="224">
        <f t="shared" si="3"/>
        <v>80.816189998327488</v>
      </c>
      <c r="F20" s="224">
        <f t="shared" si="3"/>
        <v>48.840796697064562</v>
      </c>
      <c r="G20" s="224">
        <f t="shared" si="3"/>
        <v>87.22390645300996</v>
      </c>
      <c r="H20" s="224">
        <f>H12/H14*100</f>
        <v>62.928845586064362</v>
      </c>
      <c r="I20" s="224">
        <f t="shared" ref="I20" si="4">I12/I14*100</f>
        <v>84.86266223966193</v>
      </c>
      <c r="J20" s="224">
        <f t="shared" ref="J20:P20" si="5">J12/J14*100</f>
        <v>57.978698665178364</v>
      </c>
      <c r="K20" s="224">
        <f t="shared" si="5"/>
        <v>85.568360398114194</v>
      </c>
      <c r="L20" s="224">
        <f t="shared" si="5"/>
        <v>53.944433177854393</v>
      </c>
      <c r="M20" s="224">
        <f t="shared" si="5"/>
        <v>88.213262833223169</v>
      </c>
      <c r="N20" s="224">
        <f t="shared" si="5"/>
        <v>52.528400522770681</v>
      </c>
      <c r="O20" s="224">
        <f t="shared" si="5"/>
        <v>80.701300939088483</v>
      </c>
      <c r="P20" s="224">
        <f t="shared" si="5"/>
        <v>63.662514966335458</v>
      </c>
    </row>
    <row r="21" spans="2:16" ht="33" customHeight="1" x14ac:dyDescent="0.2">
      <c r="B21" s="218" t="s">
        <v>92</v>
      </c>
      <c r="C21" s="224">
        <f t="shared" ref="C21:H21" si="6">C13/C14*100</f>
        <v>27.865329512893982</v>
      </c>
      <c r="D21" s="224">
        <f t="shared" si="6"/>
        <v>60.65103085651031</v>
      </c>
      <c r="E21" s="224">
        <f t="shared" si="6"/>
        <v>19.183810001672523</v>
      </c>
      <c r="F21" s="224">
        <f t="shared" si="6"/>
        <v>51.159203302935438</v>
      </c>
      <c r="G21" s="224">
        <f t="shared" si="6"/>
        <v>12.776093546990039</v>
      </c>
      <c r="H21" s="224">
        <f t="shared" si="6"/>
        <v>37.071154413935638</v>
      </c>
      <c r="I21" s="224">
        <f t="shared" ref="I21:J21" si="7">I13/I14*100</f>
        <v>15.137337760338063</v>
      </c>
      <c r="J21" s="224">
        <f t="shared" si="7"/>
        <v>42.021301334821636</v>
      </c>
      <c r="K21" s="224">
        <f t="shared" ref="K21:L21" si="8">K13/K14*100</f>
        <v>14.431639601885804</v>
      </c>
      <c r="L21" s="224">
        <f t="shared" si="8"/>
        <v>46.055566822145607</v>
      </c>
      <c r="M21" s="224">
        <f>M13/M14*100</f>
        <v>11.786737166776822</v>
      </c>
      <c r="N21" s="224">
        <f>N13/N14*100</f>
        <v>47.471599477229312</v>
      </c>
      <c r="O21" s="224">
        <f>O13/O14*100</f>
        <v>19.29869906091152</v>
      </c>
      <c r="P21" s="224">
        <f>P13/P14*100</f>
        <v>36.337485033664535</v>
      </c>
    </row>
    <row r="22" spans="2:16" ht="27.75" customHeight="1" x14ac:dyDescent="0.2">
      <c r="B22" s="220" t="s">
        <v>15</v>
      </c>
      <c r="C22" s="222">
        <f>SUM(C20:C21)</f>
        <v>99.999999999999986</v>
      </c>
      <c r="D22" s="222">
        <f t="shared" ref="D22:G22" si="9">SUM(D20:D21)</f>
        <v>100</v>
      </c>
      <c r="E22" s="222">
        <f t="shared" si="9"/>
        <v>100.00000000000001</v>
      </c>
      <c r="F22" s="222">
        <f t="shared" si="9"/>
        <v>100</v>
      </c>
      <c r="G22" s="222">
        <f t="shared" si="9"/>
        <v>100</v>
      </c>
      <c r="H22" s="222">
        <f>SUM(H20:H21)</f>
        <v>100</v>
      </c>
      <c r="I22" s="222">
        <f t="shared" ref="I22:K22" si="10">SUM(I20:I21)</f>
        <v>100</v>
      </c>
      <c r="J22" s="222">
        <f>SUM(J20:J21)</f>
        <v>100</v>
      </c>
      <c r="K22" s="222">
        <f t="shared" si="10"/>
        <v>100</v>
      </c>
      <c r="L22" s="222">
        <f>SUM(L20:L21)</f>
        <v>100</v>
      </c>
      <c r="M22" s="222">
        <f>SUM(M20:M21)</f>
        <v>99.999999999999986</v>
      </c>
      <c r="N22" s="222">
        <f>SUM(N20:N21)</f>
        <v>100</v>
      </c>
      <c r="O22" s="222">
        <v>100</v>
      </c>
      <c r="P22" s="222">
        <v>100</v>
      </c>
    </row>
    <row r="23" spans="2:16" ht="15" customHeight="1" x14ac:dyDescent="0.2">
      <c r="B23" s="289" t="s">
        <v>133</v>
      </c>
      <c r="C23" s="289"/>
      <c r="D23" s="289"/>
      <c r="E23" s="289"/>
      <c r="F23" s="289"/>
      <c r="G23" s="289"/>
      <c r="H23" s="289"/>
      <c r="I23" s="289"/>
      <c r="J23" s="289"/>
      <c r="K23" s="289"/>
      <c r="L23" s="289"/>
      <c r="M23" s="289"/>
    </row>
    <row r="24" spans="2:16" ht="15" customHeight="1" x14ac:dyDescent="0.2">
      <c r="B24" s="257" t="s">
        <v>137</v>
      </c>
      <c r="C24" s="235"/>
      <c r="D24" s="235"/>
      <c r="E24" s="235"/>
      <c r="F24" s="235"/>
      <c r="G24" s="235"/>
      <c r="H24" s="235"/>
      <c r="I24" s="235"/>
      <c r="J24" s="235"/>
      <c r="K24" s="235"/>
      <c r="L24" s="235"/>
      <c r="M24" s="235"/>
      <c r="O24" s="236"/>
      <c r="P24" s="236"/>
    </row>
    <row r="25" spans="2:16" x14ac:dyDescent="0.2">
      <c r="B25" s="215" t="s">
        <v>139</v>
      </c>
    </row>
    <row r="26" spans="2:16" x14ac:dyDescent="0.2">
      <c r="B26" s="215" t="s">
        <v>145</v>
      </c>
    </row>
    <row r="27" spans="2:16" x14ac:dyDescent="0.2">
      <c r="B27" s="290" t="s">
        <v>146</v>
      </c>
      <c r="C27" s="290"/>
      <c r="D27" s="290"/>
      <c r="E27" s="290"/>
      <c r="F27" s="290"/>
      <c r="G27" s="290"/>
      <c r="H27" s="290"/>
      <c r="I27" s="290"/>
      <c r="J27" s="290"/>
      <c r="K27" s="290"/>
    </row>
    <row r="28" spans="2:16" x14ac:dyDescent="0.2">
      <c r="B28" s="290"/>
      <c r="C28" s="290"/>
      <c r="D28" s="290"/>
      <c r="E28" s="290"/>
      <c r="F28" s="290"/>
      <c r="G28" s="290"/>
      <c r="H28" s="290"/>
      <c r="I28" s="290"/>
      <c r="J28" s="290"/>
      <c r="K28" s="290"/>
    </row>
    <row r="29" spans="2:16" x14ac:dyDescent="0.2">
      <c r="B29" s="290"/>
      <c r="C29" s="290"/>
      <c r="D29" s="290"/>
      <c r="E29" s="290"/>
      <c r="F29" s="290"/>
      <c r="G29" s="290"/>
      <c r="H29" s="290"/>
      <c r="I29" s="290"/>
      <c r="J29" s="290"/>
      <c r="K29" s="290"/>
    </row>
    <row r="30" spans="2:16" x14ac:dyDescent="0.2">
      <c r="B30" s="215" t="s">
        <v>149</v>
      </c>
    </row>
    <row r="164" spans="2:2" x14ac:dyDescent="0.2">
      <c r="B164" s="237"/>
    </row>
    <row r="169" spans="2:2" x14ac:dyDescent="0.2">
      <c r="B169" s="237"/>
    </row>
  </sheetData>
  <mergeCells count="20">
    <mergeCell ref="B7:H7"/>
    <mergeCell ref="I10:J10"/>
    <mergeCell ref="I18:J18"/>
    <mergeCell ref="B10:B11"/>
    <mergeCell ref="B15:M15"/>
    <mergeCell ref="B18:B19"/>
    <mergeCell ref="M10:N10"/>
    <mergeCell ref="M18:N18"/>
    <mergeCell ref="E10:F10"/>
    <mergeCell ref="C10:D10"/>
    <mergeCell ref="G10:H10"/>
    <mergeCell ref="C18:D18"/>
    <mergeCell ref="E18:F18"/>
    <mergeCell ref="G18:H18"/>
    <mergeCell ref="K10:L10"/>
    <mergeCell ref="K18:L18"/>
    <mergeCell ref="B23:M23"/>
    <mergeCell ref="O10:P10"/>
    <mergeCell ref="O18:P18"/>
    <mergeCell ref="B27:K29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-0.249977111117893"/>
  </sheetPr>
  <dimension ref="A1:W208"/>
  <sheetViews>
    <sheetView showGridLines="0" zoomScale="80" zoomScaleNormal="80" workbookViewId="0">
      <selection activeCell="B27" sqref="B27"/>
    </sheetView>
  </sheetViews>
  <sheetFormatPr baseColWidth="10" defaultColWidth="11.5703125" defaultRowHeight="12.75" x14ac:dyDescent="0.2"/>
  <cols>
    <col min="1" max="1" width="2.7109375" style="215" customWidth="1"/>
    <col min="2" max="2" width="22.85546875" style="215" customWidth="1"/>
    <col min="3" max="8" width="11.140625" style="225" customWidth="1"/>
    <col min="9" max="20" width="11.140625" style="215" customWidth="1"/>
    <col min="21" max="16384" width="11.5703125" style="215"/>
  </cols>
  <sheetData>
    <row r="1" spans="1:23" x14ac:dyDescent="0.2">
      <c r="G1" s="273" t="s">
        <v>0</v>
      </c>
    </row>
    <row r="2" spans="1:23" x14ac:dyDescent="0.2">
      <c r="G2" s="273" t="s">
        <v>1</v>
      </c>
    </row>
    <row r="4" spans="1:23" ht="20.45" customHeight="1" x14ac:dyDescent="0.2"/>
    <row r="5" spans="1:23" x14ac:dyDescent="0.2">
      <c r="B5" s="247" t="s">
        <v>88</v>
      </c>
      <c r="C5" s="248"/>
      <c r="D5" s="248"/>
      <c r="E5" s="248"/>
      <c r="F5" s="248"/>
      <c r="G5" s="248"/>
      <c r="H5" s="248"/>
      <c r="I5" s="248"/>
      <c r="J5" s="248"/>
      <c r="K5" s="249"/>
      <c r="L5" s="249"/>
      <c r="M5" s="249"/>
      <c r="N5" s="249"/>
    </row>
    <row r="6" spans="1:23" x14ac:dyDescent="0.2">
      <c r="B6" s="230"/>
      <c r="C6" s="231"/>
      <c r="D6" s="231"/>
      <c r="E6" s="231"/>
      <c r="F6" s="231"/>
      <c r="G6" s="231"/>
      <c r="H6" s="231"/>
    </row>
    <row r="7" spans="1:23" ht="26.45" customHeight="1" x14ac:dyDescent="0.2">
      <c r="B7" s="291" t="s">
        <v>118</v>
      </c>
      <c r="C7" s="291"/>
      <c r="D7" s="291"/>
      <c r="E7" s="291"/>
      <c r="F7" s="291"/>
      <c r="G7" s="291"/>
      <c r="H7" s="291"/>
      <c r="I7" s="291"/>
      <c r="J7" s="291"/>
    </row>
    <row r="8" spans="1:23" ht="20.45" customHeight="1" x14ac:dyDescent="0.2">
      <c r="B8" s="232" t="s">
        <v>119</v>
      </c>
    </row>
    <row r="9" spans="1:23" x14ac:dyDescent="0.2">
      <c r="B9" s="233"/>
    </row>
    <row r="10" spans="1:23" ht="25.15" customHeight="1" x14ac:dyDescent="0.2">
      <c r="B10" s="250"/>
      <c r="C10" s="294">
        <v>2018</v>
      </c>
      <c r="D10" s="288"/>
      <c r="E10" s="295"/>
      <c r="F10" s="294">
        <v>2019</v>
      </c>
      <c r="G10" s="288"/>
      <c r="H10" s="295"/>
      <c r="I10" s="294">
        <v>2020</v>
      </c>
      <c r="J10" s="288"/>
      <c r="K10" s="295"/>
      <c r="L10" s="294">
        <v>2021</v>
      </c>
      <c r="M10" s="288"/>
      <c r="N10" s="288"/>
      <c r="O10" s="294">
        <v>2022</v>
      </c>
      <c r="P10" s="288"/>
      <c r="Q10" s="288"/>
      <c r="R10" s="294" t="s">
        <v>114</v>
      </c>
      <c r="S10" s="288"/>
      <c r="T10" s="288"/>
      <c r="U10" s="294">
        <v>2024</v>
      </c>
      <c r="V10" s="288"/>
      <c r="W10" s="288"/>
    </row>
    <row r="11" spans="1:23" ht="25.15" customHeight="1" x14ac:dyDescent="0.2">
      <c r="A11" s="234"/>
      <c r="B11" s="251" t="s">
        <v>96</v>
      </c>
      <c r="C11" s="252" t="s">
        <v>15</v>
      </c>
      <c r="D11" s="250" t="s">
        <v>41</v>
      </c>
      <c r="E11" s="250" t="s">
        <v>49</v>
      </c>
      <c r="F11" s="252" t="s">
        <v>15</v>
      </c>
      <c r="G11" s="250" t="s">
        <v>41</v>
      </c>
      <c r="H11" s="253" t="s">
        <v>46</v>
      </c>
      <c r="I11" s="252" t="s">
        <v>15</v>
      </c>
      <c r="J11" s="250" t="s">
        <v>41</v>
      </c>
      <c r="K11" s="253" t="s">
        <v>46</v>
      </c>
      <c r="L11" s="250" t="s">
        <v>15</v>
      </c>
      <c r="M11" s="250" t="s">
        <v>41</v>
      </c>
      <c r="N11" s="254" t="s">
        <v>46</v>
      </c>
      <c r="O11" s="250" t="s">
        <v>15</v>
      </c>
      <c r="P11" s="250" t="s">
        <v>41</v>
      </c>
      <c r="Q11" s="254" t="s">
        <v>46</v>
      </c>
      <c r="R11" s="250" t="s">
        <v>15</v>
      </c>
      <c r="S11" s="250" t="s">
        <v>41</v>
      </c>
      <c r="T11" s="254" t="s">
        <v>46</v>
      </c>
      <c r="U11" s="250" t="s">
        <v>15</v>
      </c>
      <c r="V11" s="250" t="s">
        <v>41</v>
      </c>
      <c r="W11" s="254" t="s">
        <v>46</v>
      </c>
    </row>
    <row r="12" spans="1:23" x14ac:dyDescent="0.2">
      <c r="B12" s="238" t="s">
        <v>3</v>
      </c>
      <c r="C12" s="239">
        <f>D12+E12</f>
        <v>389</v>
      </c>
      <c r="D12" s="239">
        <v>323</v>
      </c>
      <c r="E12" s="239">
        <v>66</v>
      </c>
      <c r="F12" s="240">
        <f>G12+H12</f>
        <v>935</v>
      </c>
      <c r="G12" s="241">
        <v>474</v>
      </c>
      <c r="H12" s="242">
        <v>461</v>
      </c>
      <c r="I12" s="239">
        <f>J12+K12</f>
        <v>419</v>
      </c>
      <c r="J12" s="239">
        <v>354</v>
      </c>
      <c r="K12" s="239">
        <v>65</v>
      </c>
      <c r="L12" s="239">
        <v>370</v>
      </c>
      <c r="M12" s="239">
        <v>314</v>
      </c>
      <c r="N12" s="239">
        <v>56</v>
      </c>
      <c r="O12" s="255">
        <v>437</v>
      </c>
      <c r="P12" s="255">
        <v>345</v>
      </c>
      <c r="Q12" s="255">
        <v>92</v>
      </c>
      <c r="R12" s="255">
        <v>453</v>
      </c>
      <c r="S12" s="255">
        <v>411</v>
      </c>
      <c r="T12" s="255">
        <v>42</v>
      </c>
      <c r="U12" s="255">
        <v>872</v>
      </c>
      <c r="V12" s="255">
        <v>769</v>
      </c>
      <c r="W12" s="255">
        <v>103</v>
      </c>
    </row>
    <row r="13" spans="1:23" x14ac:dyDescent="0.2">
      <c r="B13" s="238" t="s">
        <v>4</v>
      </c>
      <c r="C13" s="239">
        <f t="shared" ref="C13:C23" si="0">D13+E13</f>
        <v>576</v>
      </c>
      <c r="D13" s="239">
        <v>410</v>
      </c>
      <c r="E13" s="239">
        <v>166</v>
      </c>
      <c r="F13" s="240">
        <f t="shared" ref="F13:F23" si="1">G13+H13</f>
        <v>486</v>
      </c>
      <c r="G13" s="241">
        <v>335</v>
      </c>
      <c r="H13" s="242">
        <v>151</v>
      </c>
      <c r="I13" s="239">
        <f t="shared" ref="I13:I23" si="2">J13+K13</f>
        <v>459</v>
      </c>
      <c r="J13" s="239">
        <v>399</v>
      </c>
      <c r="K13" s="239">
        <v>60</v>
      </c>
      <c r="L13" s="239">
        <v>450</v>
      </c>
      <c r="M13" s="239">
        <v>407</v>
      </c>
      <c r="N13" s="239">
        <v>43</v>
      </c>
      <c r="O13" s="255">
        <v>517</v>
      </c>
      <c r="P13" s="255">
        <v>451</v>
      </c>
      <c r="Q13" s="255">
        <v>66</v>
      </c>
      <c r="R13" s="255">
        <v>528</v>
      </c>
      <c r="S13" s="255">
        <v>480</v>
      </c>
      <c r="T13" s="255">
        <v>48</v>
      </c>
      <c r="U13" s="255">
        <v>1056</v>
      </c>
      <c r="V13" s="255">
        <v>877</v>
      </c>
      <c r="W13" s="255">
        <v>179</v>
      </c>
    </row>
    <row r="14" spans="1:23" x14ac:dyDescent="0.2">
      <c r="B14" s="238" t="s">
        <v>5</v>
      </c>
      <c r="C14" s="239">
        <f t="shared" si="0"/>
        <v>824</v>
      </c>
      <c r="D14" s="239">
        <v>584</v>
      </c>
      <c r="E14" s="239">
        <v>240</v>
      </c>
      <c r="F14" s="240">
        <f t="shared" si="1"/>
        <v>381</v>
      </c>
      <c r="G14" s="241">
        <v>325</v>
      </c>
      <c r="H14" s="242">
        <v>56</v>
      </c>
      <c r="I14" s="239">
        <f t="shared" si="2"/>
        <v>323</v>
      </c>
      <c r="J14" s="239">
        <v>288</v>
      </c>
      <c r="K14" s="239">
        <v>35</v>
      </c>
      <c r="L14" s="239">
        <v>407</v>
      </c>
      <c r="M14" s="239">
        <v>362</v>
      </c>
      <c r="N14" s="239">
        <v>45</v>
      </c>
      <c r="O14" s="255">
        <v>768</v>
      </c>
      <c r="P14" s="255">
        <v>670</v>
      </c>
      <c r="Q14" s="255">
        <v>98</v>
      </c>
      <c r="R14" s="255">
        <v>616</v>
      </c>
      <c r="S14" s="255">
        <v>528</v>
      </c>
      <c r="T14" s="255">
        <v>88</v>
      </c>
      <c r="U14" s="255">
        <v>815</v>
      </c>
      <c r="V14" s="255">
        <v>726</v>
      </c>
      <c r="W14" s="255">
        <v>89</v>
      </c>
    </row>
    <row r="15" spans="1:23" x14ac:dyDescent="0.2">
      <c r="B15" s="238" t="s">
        <v>6</v>
      </c>
      <c r="C15" s="239">
        <f t="shared" si="0"/>
        <v>756</v>
      </c>
      <c r="D15" s="239">
        <v>470</v>
      </c>
      <c r="E15" s="239">
        <v>286</v>
      </c>
      <c r="F15" s="240">
        <f t="shared" si="1"/>
        <v>331</v>
      </c>
      <c r="G15" s="241">
        <v>278</v>
      </c>
      <c r="H15" s="242">
        <v>53</v>
      </c>
      <c r="I15" s="239">
        <f t="shared" si="2"/>
        <v>330</v>
      </c>
      <c r="J15" s="239">
        <v>290</v>
      </c>
      <c r="K15" s="239">
        <v>40</v>
      </c>
      <c r="L15" s="239">
        <v>426</v>
      </c>
      <c r="M15" s="239">
        <v>381</v>
      </c>
      <c r="N15" s="239">
        <v>45</v>
      </c>
      <c r="O15" s="255">
        <v>469</v>
      </c>
      <c r="P15" s="255">
        <v>408</v>
      </c>
      <c r="Q15" s="255">
        <v>61</v>
      </c>
      <c r="R15" s="255">
        <v>643</v>
      </c>
      <c r="S15" s="255">
        <v>600</v>
      </c>
      <c r="T15" s="255">
        <v>43</v>
      </c>
      <c r="U15" s="255">
        <v>914</v>
      </c>
      <c r="V15" s="255">
        <v>822</v>
      </c>
      <c r="W15" s="255">
        <v>92</v>
      </c>
    </row>
    <row r="16" spans="1:23" x14ac:dyDescent="0.2">
      <c r="B16" s="238" t="s">
        <v>7</v>
      </c>
      <c r="C16" s="239">
        <f t="shared" si="0"/>
        <v>569</v>
      </c>
      <c r="D16" s="239">
        <v>315</v>
      </c>
      <c r="E16" s="239">
        <v>254</v>
      </c>
      <c r="F16" s="240">
        <f t="shared" si="1"/>
        <v>337</v>
      </c>
      <c r="G16" s="241">
        <v>305</v>
      </c>
      <c r="H16" s="242">
        <v>32</v>
      </c>
      <c r="I16" s="239">
        <f t="shared" si="2"/>
        <v>321</v>
      </c>
      <c r="J16" s="239">
        <v>278</v>
      </c>
      <c r="K16" s="239">
        <v>43</v>
      </c>
      <c r="L16" s="239">
        <v>538</v>
      </c>
      <c r="M16" s="239">
        <v>446</v>
      </c>
      <c r="N16" s="239">
        <v>92</v>
      </c>
      <c r="O16" s="255">
        <v>631</v>
      </c>
      <c r="P16" s="255">
        <v>547</v>
      </c>
      <c r="Q16" s="255">
        <v>84</v>
      </c>
      <c r="R16" s="255">
        <v>586</v>
      </c>
      <c r="S16" s="255">
        <v>531</v>
      </c>
      <c r="T16" s="255">
        <v>55</v>
      </c>
      <c r="U16" s="255">
        <v>808</v>
      </c>
      <c r="V16" s="255">
        <v>738</v>
      </c>
      <c r="W16" s="255">
        <v>70</v>
      </c>
    </row>
    <row r="17" spans="2:23" x14ac:dyDescent="0.2">
      <c r="B17" s="238" t="s">
        <v>8</v>
      </c>
      <c r="C17" s="239">
        <f t="shared" si="0"/>
        <v>619</v>
      </c>
      <c r="D17" s="239">
        <v>354</v>
      </c>
      <c r="E17" s="239">
        <v>265</v>
      </c>
      <c r="F17" s="240">
        <f t="shared" si="1"/>
        <v>264</v>
      </c>
      <c r="G17" s="241">
        <v>227</v>
      </c>
      <c r="H17" s="242">
        <v>37</v>
      </c>
      <c r="I17" s="239">
        <f t="shared" si="2"/>
        <v>351</v>
      </c>
      <c r="J17" s="239">
        <v>333</v>
      </c>
      <c r="K17" s="239">
        <v>18</v>
      </c>
      <c r="L17" s="239">
        <v>734</v>
      </c>
      <c r="M17" s="239">
        <v>619</v>
      </c>
      <c r="N17" s="239">
        <v>115</v>
      </c>
      <c r="O17" s="255">
        <v>632</v>
      </c>
      <c r="P17" s="255">
        <v>533</v>
      </c>
      <c r="Q17" s="255">
        <v>99</v>
      </c>
      <c r="R17" s="255">
        <v>578</v>
      </c>
      <c r="S17" s="255">
        <v>528</v>
      </c>
      <c r="T17" s="255">
        <v>50</v>
      </c>
      <c r="U17" s="255">
        <v>640</v>
      </c>
      <c r="V17" s="255">
        <v>586</v>
      </c>
      <c r="W17" s="255">
        <v>54</v>
      </c>
    </row>
    <row r="18" spans="2:23" x14ac:dyDescent="0.2">
      <c r="B18" s="238" t="s">
        <v>9</v>
      </c>
      <c r="C18" s="239">
        <f t="shared" si="0"/>
        <v>680</v>
      </c>
      <c r="D18" s="239">
        <v>492</v>
      </c>
      <c r="E18" s="239">
        <v>188</v>
      </c>
      <c r="F18" s="240">
        <f t="shared" si="1"/>
        <v>569</v>
      </c>
      <c r="G18" s="241">
        <v>505</v>
      </c>
      <c r="H18" s="242">
        <v>64</v>
      </c>
      <c r="I18" s="239">
        <f t="shared" si="2"/>
        <v>492</v>
      </c>
      <c r="J18" s="239">
        <v>434</v>
      </c>
      <c r="K18" s="239">
        <v>58</v>
      </c>
      <c r="L18" s="239">
        <v>521</v>
      </c>
      <c r="M18" s="239">
        <v>481</v>
      </c>
      <c r="N18" s="239">
        <v>40</v>
      </c>
      <c r="O18" s="255">
        <v>624</v>
      </c>
      <c r="P18" s="255">
        <v>558</v>
      </c>
      <c r="Q18" s="255">
        <v>66</v>
      </c>
      <c r="R18" s="255">
        <v>983</v>
      </c>
      <c r="S18" s="255">
        <v>850</v>
      </c>
      <c r="T18" s="255">
        <v>133</v>
      </c>
      <c r="U18" s="255">
        <v>2889</v>
      </c>
      <c r="V18" s="255">
        <v>2490</v>
      </c>
      <c r="W18" s="255">
        <v>399</v>
      </c>
    </row>
    <row r="19" spans="2:23" x14ac:dyDescent="0.2">
      <c r="B19" s="238" t="s">
        <v>10</v>
      </c>
      <c r="C19" s="239">
        <f t="shared" si="0"/>
        <v>593</v>
      </c>
      <c r="D19" s="239">
        <v>490</v>
      </c>
      <c r="E19" s="239">
        <v>103</v>
      </c>
      <c r="F19" s="240">
        <f t="shared" si="1"/>
        <v>449</v>
      </c>
      <c r="G19" s="241">
        <v>409</v>
      </c>
      <c r="H19" s="242">
        <v>40</v>
      </c>
      <c r="I19" s="239">
        <f t="shared" si="2"/>
        <v>360</v>
      </c>
      <c r="J19" s="239">
        <v>309</v>
      </c>
      <c r="K19" s="239">
        <v>51</v>
      </c>
      <c r="L19" s="239">
        <v>684</v>
      </c>
      <c r="M19" s="239">
        <v>599</v>
      </c>
      <c r="N19" s="239">
        <v>85</v>
      </c>
      <c r="O19" s="255">
        <v>870</v>
      </c>
      <c r="P19" s="255">
        <v>758</v>
      </c>
      <c r="Q19" s="255">
        <v>112</v>
      </c>
      <c r="R19" s="255">
        <v>922</v>
      </c>
      <c r="S19" s="255">
        <v>788</v>
      </c>
      <c r="T19" s="255">
        <v>134</v>
      </c>
      <c r="U19" s="255">
        <v>6071</v>
      </c>
      <c r="V19" s="255">
        <v>5697</v>
      </c>
      <c r="W19" s="255">
        <v>374</v>
      </c>
    </row>
    <row r="20" spans="2:23" x14ac:dyDescent="0.2">
      <c r="B20" s="238" t="s">
        <v>11</v>
      </c>
      <c r="C20" s="239">
        <f t="shared" si="0"/>
        <v>278</v>
      </c>
      <c r="D20" s="239">
        <v>256</v>
      </c>
      <c r="E20" s="239">
        <v>22</v>
      </c>
      <c r="F20" s="240">
        <f t="shared" si="1"/>
        <v>412</v>
      </c>
      <c r="G20" s="241">
        <v>383</v>
      </c>
      <c r="H20" s="242">
        <v>29</v>
      </c>
      <c r="I20" s="239">
        <f t="shared" si="2"/>
        <v>341</v>
      </c>
      <c r="J20" s="239">
        <v>306</v>
      </c>
      <c r="K20" s="239">
        <v>35</v>
      </c>
      <c r="L20" s="239">
        <v>746</v>
      </c>
      <c r="M20" s="239">
        <v>505</v>
      </c>
      <c r="N20" s="239">
        <v>241</v>
      </c>
      <c r="O20" s="255">
        <v>690</v>
      </c>
      <c r="P20" s="255">
        <v>608</v>
      </c>
      <c r="Q20" s="255">
        <v>82</v>
      </c>
      <c r="R20" s="255">
        <v>1027</v>
      </c>
      <c r="S20" s="255">
        <v>862</v>
      </c>
      <c r="T20" s="255">
        <v>165</v>
      </c>
      <c r="U20" s="255">
        <v>4404</v>
      </c>
      <c r="V20" s="255">
        <v>2960</v>
      </c>
      <c r="W20" s="255">
        <v>1444</v>
      </c>
    </row>
    <row r="21" spans="2:23" x14ac:dyDescent="0.2">
      <c r="B21" s="238" t="s">
        <v>12</v>
      </c>
      <c r="C21" s="239">
        <f t="shared" si="0"/>
        <v>338</v>
      </c>
      <c r="D21" s="239">
        <v>310</v>
      </c>
      <c r="E21" s="239">
        <v>28</v>
      </c>
      <c r="F21" s="240">
        <f t="shared" si="1"/>
        <v>681</v>
      </c>
      <c r="G21" s="241">
        <v>607</v>
      </c>
      <c r="H21" s="242">
        <v>74</v>
      </c>
      <c r="I21" s="239">
        <f t="shared" si="2"/>
        <v>412</v>
      </c>
      <c r="J21" s="239">
        <v>330</v>
      </c>
      <c r="K21" s="239">
        <v>82</v>
      </c>
      <c r="L21" s="239">
        <v>718</v>
      </c>
      <c r="M21" s="239">
        <v>628</v>
      </c>
      <c r="N21" s="239">
        <v>90</v>
      </c>
      <c r="O21" s="255">
        <v>791</v>
      </c>
      <c r="P21" s="255">
        <v>638</v>
      </c>
      <c r="Q21" s="255">
        <v>153</v>
      </c>
      <c r="R21" s="255">
        <v>966</v>
      </c>
      <c r="S21" s="255">
        <v>853</v>
      </c>
      <c r="T21" s="255">
        <v>113</v>
      </c>
      <c r="U21" s="255">
        <v>2322</v>
      </c>
      <c r="V21" s="255">
        <v>1437</v>
      </c>
      <c r="W21" s="255">
        <v>885</v>
      </c>
    </row>
    <row r="22" spans="2:23" x14ac:dyDescent="0.2">
      <c r="B22" s="238" t="s">
        <v>13</v>
      </c>
      <c r="C22" s="239">
        <f t="shared" si="0"/>
        <v>605</v>
      </c>
      <c r="D22" s="239">
        <v>514</v>
      </c>
      <c r="E22" s="239">
        <v>91</v>
      </c>
      <c r="F22" s="240">
        <f t="shared" si="1"/>
        <v>625</v>
      </c>
      <c r="G22" s="241">
        <v>521</v>
      </c>
      <c r="H22" s="242">
        <v>104</v>
      </c>
      <c r="I22" s="239">
        <f t="shared" si="2"/>
        <v>458</v>
      </c>
      <c r="J22" s="239">
        <v>393</v>
      </c>
      <c r="K22" s="239">
        <v>65</v>
      </c>
      <c r="L22" s="239">
        <v>546</v>
      </c>
      <c r="M22" s="239">
        <v>478</v>
      </c>
      <c r="N22" s="239">
        <v>68</v>
      </c>
      <c r="O22" s="255">
        <v>610</v>
      </c>
      <c r="P22" s="255">
        <v>526</v>
      </c>
      <c r="Q22" s="255">
        <v>84</v>
      </c>
      <c r="R22" s="255">
        <v>891</v>
      </c>
      <c r="S22" s="255">
        <v>822</v>
      </c>
      <c r="T22" s="255">
        <v>69</v>
      </c>
      <c r="U22" s="255">
        <v>716</v>
      </c>
      <c r="V22" s="255">
        <v>494</v>
      </c>
      <c r="W22" s="255">
        <v>222</v>
      </c>
    </row>
    <row r="23" spans="2:23" x14ac:dyDescent="0.2">
      <c r="B23" s="238" t="s">
        <v>14</v>
      </c>
      <c r="C23" s="239">
        <f t="shared" si="0"/>
        <v>753</v>
      </c>
      <c r="D23" s="239">
        <v>517</v>
      </c>
      <c r="E23" s="239">
        <v>236</v>
      </c>
      <c r="F23" s="240">
        <f t="shared" si="1"/>
        <v>509</v>
      </c>
      <c r="G23" s="241">
        <v>463</v>
      </c>
      <c r="H23" s="242">
        <v>46</v>
      </c>
      <c r="I23" s="239">
        <f t="shared" si="2"/>
        <v>352</v>
      </c>
      <c r="J23" s="239">
        <v>314</v>
      </c>
      <c r="K23" s="239">
        <v>38</v>
      </c>
      <c r="L23" s="239">
        <v>486</v>
      </c>
      <c r="M23" s="239">
        <v>403</v>
      </c>
      <c r="N23" s="239">
        <v>83</v>
      </c>
      <c r="O23" s="255">
        <v>597</v>
      </c>
      <c r="P23" s="255">
        <v>492</v>
      </c>
      <c r="Q23" s="255">
        <v>105</v>
      </c>
      <c r="R23" s="255">
        <v>885</v>
      </c>
      <c r="S23" s="255">
        <v>755</v>
      </c>
      <c r="T23" s="255">
        <v>130</v>
      </c>
      <c r="U23" s="255">
        <v>1705</v>
      </c>
      <c r="V23" s="255">
        <v>1137</v>
      </c>
      <c r="W23" s="255">
        <v>568</v>
      </c>
    </row>
    <row r="24" spans="2:23" x14ac:dyDescent="0.2">
      <c r="B24" s="220" t="s">
        <v>15</v>
      </c>
      <c r="C24" s="243">
        <f>SUM(C12:C23)</f>
        <v>6980</v>
      </c>
      <c r="D24" s="243">
        <v>5035</v>
      </c>
      <c r="E24" s="243">
        <v>1945</v>
      </c>
      <c r="F24" s="244">
        <f t="shared" ref="F24:K24" si="3">SUM(F12:F23)</f>
        <v>5979</v>
      </c>
      <c r="G24" s="245">
        <f t="shared" si="3"/>
        <v>4832</v>
      </c>
      <c r="H24" s="246">
        <f t="shared" si="3"/>
        <v>1147</v>
      </c>
      <c r="I24" s="243">
        <f t="shared" si="3"/>
        <v>4618</v>
      </c>
      <c r="J24" s="243">
        <f t="shared" si="3"/>
        <v>4028</v>
      </c>
      <c r="K24" s="243">
        <f t="shared" si="3"/>
        <v>590</v>
      </c>
      <c r="L24" s="243">
        <f t="shared" ref="L24:Q24" si="4">SUM(L12:L23)</f>
        <v>6626</v>
      </c>
      <c r="M24" s="243">
        <f t="shared" si="4"/>
        <v>5623</v>
      </c>
      <c r="N24" s="243">
        <f t="shared" si="4"/>
        <v>1003</v>
      </c>
      <c r="O24" s="243">
        <f t="shared" si="4"/>
        <v>7636</v>
      </c>
      <c r="P24" s="243">
        <f t="shared" si="4"/>
        <v>6534</v>
      </c>
      <c r="Q24" s="243">
        <f t="shared" si="4"/>
        <v>1102</v>
      </c>
      <c r="R24" s="243">
        <v>9078</v>
      </c>
      <c r="S24" s="243">
        <v>8008</v>
      </c>
      <c r="T24" s="243">
        <v>1070</v>
      </c>
      <c r="U24" s="243">
        <v>23212</v>
      </c>
      <c r="V24" s="243">
        <v>18733</v>
      </c>
      <c r="W24" s="243">
        <v>4479</v>
      </c>
    </row>
    <row r="25" spans="2:23" ht="15" customHeight="1" x14ac:dyDescent="0.2">
      <c r="B25" s="289" t="s">
        <v>133</v>
      </c>
      <c r="C25" s="289"/>
      <c r="D25" s="289"/>
      <c r="E25" s="289"/>
      <c r="F25" s="289"/>
      <c r="G25" s="289"/>
      <c r="H25" s="289"/>
      <c r="I25" s="289"/>
      <c r="J25" s="289"/>
      <c r="K25" s="289"/>
      <c r="L25" s="289"/>
      <c r="M25" s="289"/>
    </row>
    <row r="26" spans="2:23" ht="20.25" customHeight="1" x14ac:dyDescent="0.2">
      <c r="B26" s="257"/>
      <c r="C26" s="235"/>
      <c r="D26" s="235"/>
      <c r="E26" s="235"/>
      <c r="F26" s="235"/>
      <c r="G26" s="235"/>
      <c r="H26" s="235"/>
      <c r="I26" s="235"/>
      <c r="J26" s="235"/>
      <c r="K26" s="235"/>
      <c r="L26" s="235"/>
      <c r="M26" s="235"/>
    </row>
    <row r="28" spans="2:23" x14ac:dyDescent="0.2">
      <c r="B28" s="285"/>
      <c r="C28" s="285"/>
      <c r="D28" s="285"/>
      <c r="E28" s="285"/>
      <c r="F28" s="285"/>
      <c r="G28" s="285"/>
      <c r="H28" s="285"/>
      <c r="I28" s="285"/>
      <c r="J28" s="285"/>
      <c r="K28" s="285"/>
      <c r="L28" s="285"/>
      <c r="M28" s="285"/>
      <c r="N28" s="285"/>
      <c r="O28" s="285"/>
      <c r="P28" s="285"/>
      <c r="Q28" s="285"/>
      <c r="R28" s="285"/>
      <c r="S28" s="285"/>
      <c r="T28" s="285"/>
      <c r="U28" s="285"/>
      <c r="V28" s="285"/>
      <c r="W28" s="285"/>
    </row>
    <row r="29" spans="2:23" ht="13.9" customHeight="1" x14ac:dyDescent="0.2">
      <c r="B29" s="285"/>
      <c r="C29" s="285"/>
      <c r="D29" s="285"/>
      <c r="E29" s="285"/>
      <c r="F29" s="285"/>
      <c r="G29" s="285"/>
      <c r="H29" s="285"/>
      <c r="I29" s="285"/>
      <c r="J29" s="285"/>
      <c r="K29" s="285"/>
      <c r="L29" s="285"/>
      <c r="M29" s="285"/>
      <c r="N29" s="285"/>
      <c r="O29" s="285"/>
      <c r="P29" s="285"/>
      <c r="Q29" s="285"/>
      <c r="R29" s="285"/>
      <c r="S29" s="285"/>
      <c r="T29" s="285"/>
      <c r="U29" s="285"/>
      <c r="V29" s="285"/>
      <c r="W29" s="285"/>
    </row>
    <row r="31" spans="2:23" x14ac:dyDescent="0.2">
      <c r="R31" s="258"/>
      <c r="U31" s="256"/>
    </row>
    <row r="32" spans="2:23" x14ac:dyDescent="0.2">
      <c r="R32" s="258"/>
      <c r="U32" s="256"/>
    </row>
    <row r="33" spans="18:21" x14ac:dyDescent="0.2">
      <c r="R33" s="258"/>
      <c r="U33" s="256"/>
    </row>
    <row r="34" spans="18:21" x14ac:dyDescent="0.2">
      <c r="R34" s="258"/>
      <c r="U34" s="256"/>
    </row>
    <row r="35" spans="18:21" x14ac:dyDescent="0.2">
      <c r="R35" s="258"/>
      <c r="U35" s="256"/>
    </row>
    <row r="36" spans="18:21" x14ac:dyDescent="0.2">
      <c r="R36" s="258"/>
      <c r="U36" s="256"/>
    </row>
    <row r="37" spans="18:21" x14ac:dyDescent="0.2">
      <c r="R37" s="258"/>
      <c r="U37" s="256"/>
    </row>
    <row r="38" spans="18:21" x14ac:dyDescent="0.2">
      <c r="R38" s="258"/>
      <c r="U38" s="256"/>
    </row>
    <row r="39" spans="18:21" x14ac:dyDescent="0.2">
      <c r="R39" s="258"/>
      <c r="U39" s="256"/>
    </row>
    <row r="40" spans="18:21" x14ac:dyDescent="0.2">
      <c r="R40" s="258"/>
      <c r="U40" s="256"/>
    </row>
    <row r="41" spans="18:21" x14ac:dyDescent="0.2">
      <c r="R41" s="258"/>
      <c r="U41" s="256"/>
    </row>
    <row r="42" spans="18:21" x14ac:dyDescent="0.2">
      <c r="R42" s="258"/>
      <c r="U42" s="256"/>
    </row>
    <row r="43" spans="18:21" x14ac:dyDescent="0.2">
      <c r="R43" s="258"/>
      <c r="U43" s="256"/>
    </row>
    <row r="44" spans="18:21" x14ac:dyDescent="0.2">
      <c r="R44" s="258"/>
      <c r="U44" s="256"/>
    </row>
    <row r="203" spans="1:13" s="225" customFormat="1" x14ac:dyDescent="0.2">
      <c r="A203" s="215"/>
      <c r="B203" s="237"/>
      <c r="I203" s="215"/>
      <c r="J203" s="215"/>
      <c r="K203" s="215"/>
      <c r="L203" s="215"/>
      <c r="M203" s="215"/>
    </row>
    <row r="208" spans="1:13" s="225" customFormat="1" x14ac:dyDescent="0.2">
      <c r="A208" s="215"/>
      <c r="B208" s="237"/>
      <c r="I208" s="215"/>
      <c r="J208" s="215"/>
      <c r="K208" s="215"/>
      <c r="L208" s="215"/>
      <c r="M208" s="215"/>
    </row>
  </sheetData>
  <mergeCells count="9">
    <mergeCell ref="U10:W10"/>
    <mergeCell ref="R10:T10"/>
    <mergeCell ref="O10:Q10"/>
    <mergeCell ref="B7:J7"/>
    <mergeCell ref="B25:M25"/>
    <mergeCell ref="C10:E10"/>
    <mergeCell ref="F10:H10"/>
    <mergeCell ref="I10:K10"/>
    <mergeCell ref="L10:N10"/>
  </mergeCells>
  <phoneticPr fontId="20" type="noConversion"/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 tint="-0.249977111117893"/>
  </sheetPr>
  <dimension ref="A1:W208"/>
  <sheetViews>
    <sheetView showGridLines="0" topLeftCell="B1" zoomScale="80" zoomScaleNormal="80" workbookViewId="0">
      <selection activeCell="B26" sqref="B26"/>
    </sheetView>
  </sheetViews>
  <sheetFormatPr baseColWidth="10" defaultRowHeight="15" x14ac:dyDescent="0.25"/>
  <cols>
    <col min="1" max="1" width="2.7109375" customWidth="1"/>
    <col min="2" max="2" width="19.28515625" customWidth="1"/>
    <col min="3" max="8" width="10.7109375" style="17" customWidth="1"/>
    <col min="9" max="20" width="10.7109375" customWidth="1"/>
  </cols>
  <sheetData>
    <row r="1" spans="1:23" x14ac:dyDescent="0.25">
      <c r="G1" s="273" t="s">
        <v>0</v>
      </c>
    </row>
    <row r="2" spans="1:23" x14ac:dyDescent="0.25">
      <c r="G2" s="273" t="s">
        <v>1</v>
      </c>
    </row>
    <row r="4" spans="1:23" ht="24.6" customHeight="1" x14ac:dyDescent="0.25"/>
    <row r="5" spans="1:23" ht="18.75" x14ac:dyDescent="0.25">
      <c r="B5" s="128" t="s">
        <v>94</v>
      </c>
      <c r="C5" s="129"/>
      <c r="D5" s="129"/>
      <c r="E5" s="129"/>
      <c r="F5" s="129"/>
      <c r="G5" s="129"/>
      <c r="H5" s="129"/>
      <c r="I5" s="129"/>
      <c r="J5" s="129"/>
      <c r="K5" s="130"/>
      <c r="L5" s="130"/>
      <c r="M5" s="130"/>
      <c r="N5" s="130"/>
    </row>
    <row r="6" spans="1:23" ht="18.75" x14ac:dyDescent="0.25">
      <c r="B6" s="10"/>
      <c r="C6" s="21"/>
      <c r="D6" s="21"/>
      <c r="E6" s="21"/>
      <c r="F6" s="21"/>
      <c r="G6" s="21"/>
      <c r="H6" s="21"/>
    </row>
    <row r="7" spans="1:23" ht="26.45" customHeight="1" x14ac:dyDescent="0.25">
      <c r="B7" s="286" t="s">
        <v>120</v>
      </c>
      <c r="C7" s="286"/>
      <c r="D7" s="286"/>
      <c r="E7" s="286"/>
      <c r="F7" s="286"/>
      <c r="G7" s="286"/>
      <c r="H7" s="286"/>
      <c r="I7" s="286"/>
      <c r="J7" s="286"/>
      <c r="K7" s="286"/>
    </row>
    <row r="8" spans="1:23" ht="20.45" customHeight="1" x14ac:dyDescent="0.25">
      <c r="B8" s="27" t="s">
        <v>140</v>
      </c>
    </row>
    <row r="9" spans="1:23" ht="13.5" customHeight="1" x14ac:dyDescent="0.25">
      <c r="B9" s="24"/>
    </row>
    <row r="10" spans="1:23" ht="22.15" customHeight="1" x14ac:dyDescent="0.25">
      <c r="B10" s="33"/>
      <c r="C10" s="296">
        <v>2018</v>
      </c>
      <c r="D10" s="297"/>
      <c r="E10" s="298"/>
      <c r="F10" s="296">
        <v>2019</v>
      </c>
      <c r="G10" s="297"/>
      <c r="H10" s="298"/>
      <c r="I10" s="296">
        <v>2020</v>
      </c>
      <c r="J10" s="297"/>
      <c r="K10" s="297"/>
      <c r="L10" s="296">
        <v>2021</v>
      </c>
      <c r="M10" s="297"/>
      <c r="N10" s="298"/>
      <c r="O10" s="296" t="s">
        <v>112</v>
      </c>
      <c r="P10" s="297"/>
      <c r="Q10" s="298"/>
      <c r="R10" s="296">
        <v>2023</v>
      </c>
      <c r="S10" s="297"/>
      <c r="T10" s="298"/>
      <c r="U10" s="296" t="s">
        <v>141</v>
      </c>
      <c r="V10" s="297"/>
      <c r="W10" s="298"/>
    </row>
    <row r="11" spans="1:23" ht="22.15" customHeight="1" x14ac:dyDescent="0.25">
      <c r="A11" s="5"/>
      <c r="B11" s="42" t="s">
        <v>96</v>
      </c>
      <c r="C11" s="35" t="s">
        <v>15</v>
      </c>
      <c r="D11" s="33" t="s">
        <v>41</v>
      </c>
      <c r="E11" s="29" t="s">
        <v>46</v>
      </c>
      <c r="F11" s="35" t="s">
        <v>15</v>
      </c>
      <c r="G11" s="33" t="s">
        <v>41</v>
      </c>
      <c r="H11" s="29" t="s">
        <v>46</v>
      </c>
      <c r="I11" s="33" t="s">
        <v>15</v>
      </c>
      <c r="J11" s="33" t="s">
        <v>41</v>
      </c>
      <c r="K11" s="33" t="s">
        <v>46</v>
      </c>
      <c r="L11" s="104" t="s">
        <v>15</v>
      </c>
      <c r="M11" s="103" t="s">
        <v>41</v>
      </c>
      <c r="N11" s="105" t="s">
        <v>46</v>
      </c>
      <c r="O11" s="155" t="s">
        <v>15</v>
      </c>
      <c r="P11" s="154" t="s">
        <v>41</v>
      </c>
      <c r="Q11" s="156" t="s">
        <v>46</v>
      </c>
      <c r="R11" s="165" t="s">
        <v>15</v>
      </c>
      <c r="S11" s="164" t="s">
        <v>41</v>
      </c>
      <c r="T11" s="166" t="s">
        <v>46</v>
      </c>
      <c r="U11" s="274" t="s">
        <v>15</v>
      </c>
      <c r="V11" s="275" t="s">
        <v>41</v>
      </c>
      <c r="W11" s="276" t="s">
        <v>46</v>
      </c>
    </row>
    <row r="12" spans="1:23" x14ac:dyDescent="0.25">
      <c r="B12" s="30" t="s">
        <v>3</v>
      </c>
      <c r="C12" s="47">
        <f>D12+E12</f>
        <v>2299</v>
      </c>
      <c r="D12" s="48">
        <v>1282</v>
      </c>
      <c r="E12" s="49">
        <v>1017</v>
      </c>
      <c r="F12" s="47">
        <f>G12+H12</f>
        <v>5357</v>
      </c>
      <c r="G12" s="48">
        <v>837</v>
      </c>
      <c r="H12" s="49">
        <v>4520</v>
      </c>
      <c r="I12" s="50">
        <f>J12+K12</f>
        <v>1827</v>
      </c>
      <c r="J12" s="50">
        <v>916</v>
      </c>
      <c r="K12" s="50">
        <v>911</v>
      </c>
      <c r="L12" s="50">
        <v>1814</v>
      </c>
      <c r="M12" s="50">
        <v>1298</v>
      </c>
      <c r="N12" s="50">
        <v>516</v>
      </c>
      <c r="O12" s="54">
        <v>1684</v>
      </c>
      <c r="P12" s="54">
        <v>850</v>
      </c>
      <c r="Q12" s="54">
        <v>834</v>
      </c>
      <c r="R12" s="54">
        <v>1541</v>
      </c>
      <c r="S12" s="54">
        <v>886</v>
      </c>
      <c r="T12" s="54">
        <v>655</v>
      </c>
      <c r="U12" s="277">
        <v>1995</v>
      </c>
      <c r="V12" s="277">
        <v>1341</v>
      </c>
      <c r="W12" s="277">
        <v>654</v>
      </c>
    </row>
    <row r="13" spans="1:23" x14ac:dyDescent="0.25">
      <c r="B13" s="30" t="s">
        <v>4</v>
      </c>
      <c r="C13" s="47">
        <f t="shared" ref="C13:C23" si="0">D13+E13</f>
        <v>2836</v>
      </c>
      <c r="D13" s="48">
        <v>1204</v>
      </c>
      <c r="E13" s="49">
        <v>1632</v>
      </c>
      <c r="F13" s="47">
        <f t="shared" ref="F13:F23" si="1">G13+H13</f>
        <v>1894</v>
      </c>
      <c r="G13" s="48">
        <v>793</v>
      </c>
      <c r="H13" s="49">
        <v>1101</v>
      </c>
      <c r="I13" s="50">
        <f t="shared" ref="I13:I23" si="2">J13+K13</f>
        <v>1361</v>
      </c>
      <c r="J13" s="50">
        <v>907</v>
      </c>
      <c r="K13" s="50">
        <v>454</v>
      </c>
      <c r="L13" s="50">
        <v>1595</v>
      </c>
      <c r="M13" s="50">
        <v>1122</v>
      </c>
      <c r="N13" s="50">
        <v>473</v>
      </c>
      <c r="O13" s="54">
        <v>1734</v>
      </c>
      <c r="P13" s="54">
        <v>1335</v>
      </c>
      <c r="Q13" s="54">
        <v>399</v>
      </c>
      <c r="R13" s="54">
        <v>1270</v>
      </c>
      <c r="S13" s="54">
        <v>845</v>
      </c>
      <c r="T13" s="54">
        <v>425</v>
      </c>
      <c r="U13" s="277">
        <v>2438</v>
      </c>
      <c r="V13" s="277">
        <v>1379</v>
      </c>
      <c r="W13" s="277">
        <v>1059</v>
      </c>
    </row>
    <row r="14" spans="1:23" x14ac:dyDescent="0.25">
      <c r="B14" s="30" t="s">
        <v>5</v>
      </c>
      <c r="C14" s="47">
        <f t="shared" si="0"/>
        <v>2777</v>
      </c>
      <c r="D14" s="48">
        <v>1813</v>
      </c>
      <c r="E14" s="49">
        <v>964</v>
      </c>
      <c r="F14" s="47">
        <f t="shared" si="1"/>
        <v>1376</v>
      </c>
      <c r="G14" s="48">
        <v>879</v>
      </c>
      <c r="H14" s="49">
        <v>497</v>
      </c>
      <c r="I14" s="50">
        <f t="shared" si="2"/>
        <v>1205</v>
      </c>
      <c r="J14" s="50">
        <v>759</v>
      </c>
      <c r="K14" s="50">
        <v>446</v>
      </c>
      <c r="L14" s="50">
        <v>1042</v>
      </c>
      <c r="M14" s="50">
        <v>876</v>
      </c>
      <c r="N14" s="50">
        <v>166</v>
      </c>
      <c r="O14" s="54">
        <v>1890</v>
      </c>
      <c r="P14" s="54">
        <v>1112</v>
      </c>
      <c r="Q14" s="54">
        <v>778</v>
      </c>
      <c r="R14" s="54">
        <v>2530</v>
      </c>
      <c r="S14" s="54">
        <v>799</v>
      </c>
      <c r="T14" s="54">
        <v>1731</v>
      </c>
      <c r="U14" s="277">
        <v>1702</v>
      </c>
      <c r="V14" s="277">
        <v>1020</v>
      </c>
      <c r="W14" s="277">
        <v>682</v>
      </c>
    </row>
    <row r="15" spans="1:23" x14ac:dyDescent="0.25">
      <c r="B15" s="30" t="s">
        <v>6</v>
      </c>
      <c r="C15" s="47">
        <f t="shared" si="0"/>
        <v>2991</v>
      </c>
      <c r="D15" s="48">
        <v>818</v>
      </c>
      <c r="E15" s="49">
        <v>2173</v>
      </c>
      <c r="F15" s="47">
        <f t="shared" si="1"/>
        <v>1531</v>
      </c>
      <c r="G15" s="48">
        <v>738</v>
      </c>
      <c r="H15" s="49">
        <v>793</v>
      </c>
      <c r="I15" s="50">
        <f t="shared" si="2"/>
        <v>1503</v>
      </c>
      <c r="J15" s="50">
        <v>1302</v>
      </c>
      <c r="K15" s="50">
        <v>201</v>
      </c>
      <c r="L15" s="50">
        <v>1739</v>
      </c>
      <c r="M15" s="50">
        <v>1481</v>
      </c>
      <c r="N15" s="50">
        <v>258</v>
      </c>
      <c r="O15" s="54">
        <v>1237</v>
      </c>
      <c r="P15" s="54">
        <v>666</v>
      </c>
      <c r="Q15" s="54">
        <v>571</v>
      </c>
      <c r="R15" s="54">
        <v>1345</v>
      </c>
      <c r="S15" s="54">
        <v>847</v>
      </c>
      <c r="T15" s="54">
        <v>498</v>
      </c>
      <c r="U15" s="277">
        <v>3549</v>
      </c>
      <c r="V15" s="277">
        <v>1971</v>
      </c>
      <c r="W15" s="277">
        <v>1578</v>
      </c>
    </row>
    <row r="16" spans="1:23" x14ac:dyDescent="0.25">
      <c r="B16" s="30" t="s">
        <v>7</v>
      </c>
      <c r="C16" s="47">
        <f t="shared" si="0"/>
        <v>3011</v>
      </c>
      <c r="D16" s="48">
        <v>726</v>
      </c>
      <c r="E16" s="49">
        <v>2285</v>
      </c>
      <c r="F16" s="47">
        <f t="shared" si="1"/>
        <v>1517</v>
      </c>
      <c r="G16" s="48">
        <v>1177</v>
      </c>
      <c r="H16" s="49">
        <v>340</v>
      </c>
      <c r="I16" s="50">
        <f t="shared" si="2"/>
        <v>2491</v>
      </c>
      <c r="J16" s="50">
        <v>1079</v>
      </c>
      <c r="K16" s="50">
        <v>1412</v>
      </c>
      <c r="L16" s="50">
        <v>1757</v>
      </c>
      <c r="M16" s="50">
        <v>864</v>
      </c>
      <c r="N16" s="50">
        <v>893</v>
      </c>
      <c r="O16" s="54">
        <v>1721</v>
      </c>
      <c r="P16" s="54">
        <v>920</v>
      </c>
      <c r="Q16" s="54">
        <v>801</v>
      </c>
      <c r="R16" s="54">
        <v>1642</v>
      </c>
      <c r="S16" s="54">
        <v>1075</v>
      </c>
      <c r="T16" s="54">
        <v>567</v>
      </c>
      <c r="U16" s="277">
        <v>1548</v>
      </c>
      <c r="V16" s="277">
        <v>1090</v>
      </c>
      <c r="W16" s="277">
        <v>458</v>
      </c>
    </row>
    <row r="17" spans="2:23" x14ac:dyDescent="0.25">
      <c r="B17" s="30" t="s">
        <v>8</v>
      </c>
      <c r="C17" s="47">
        <f t="shared" si="0"/>
        <v>3452</v>
      </c>
      <c r="D17" s="48">
        <v>639</v>
      </c>
      <c r="E17" s="49">
        <v>2813</v>
      </c>
      <c r="F17" s="47">
        <f t="shared" si="1"/>
        <v>1168</v>
      </c>
      <c r="G17" s="48">
        <v>698</v>
      </c>
      <c r="H17" s="49">
        <v>470</v>
      </c>
      <c r="I17" s="50">
        <f t="shared" si="2"/>
        <v>1343</v>
      </c>
      <c r="J17" s="50">
        <v>1191</v>
      </c>
      <c r="K17" s="50">
        <v>152</v>
      </c>
      <c r="L17" s="50">
        <v>1853</v>
      </c>
      <c r="M17" s="50">
        <v>1157</v>
      </c>
      <c r="N17" s="50">
        <v>696</v>
      </c>
      <c r="O17" s="54">
        <v>1415</v>
      </c>
      <c r="P17" s="54">
        <v>707</v>
      </c>
      <c r="Q17" s="54">
        <v>708</v>
      </c>
      <c r="R17" s="54">
        <v>1659</v>
      </c>
      <c r="S17" s="54">
        <v>981</v>
      </c>
      <c r="T17" s="54">
        <v>678</v>
      </c>
      <c r="U17" s="277">
        <v>1641</v>
      </c>
      <c r="V17" s="277">
        <v>1009</v>
      </c>
      <c r="W17" s="277">
        <v>632</v>
      </c>
    </row>
    <row r="18" spans="2:23" x14ac:dyDescent="0.25">
      <c r="B18" s="30" t="s">
        <v>9</v>
      </c>
      <c r="C18" s="47">
        <f t="shared" si="0"/>
        <v>2453</v>
      </c>
      <c r="D18" s="48">
        <v>906</v>
      </c>
      <c r="E18" s="49">
        <v>1547</v>
      </c>
      <c r="F18" s="47">
        <f t="shared" si="1"/>
        <v>1813</v>
      </c>
      <c r="G18" s="48">
        <v>1085</v>
      </c>
      <c r="H18" s="49">
        <v>728</v>
      </c>
      <c r="I18" s="50">
        <f t="shared" si="2"/>
        <v>1871</v>
      </c>
      <c r="J18" s="50">
        <v>899</v>
      </c>
      <c r="K18" s="50">
        <v>972</v>
      </c>
      <c r="L18" s="50">
        <v>1191</v>
      </c>
      <c r="M18" s="50">
        <v>862</v>
      </c>
      <c r="N18" s="50">
        <v>329</v>
      </c>
      <c r="O18" s="54">
        <v>1139</v>
      </c>
      <c r="P18" s="54">
        <v>780</v>
      </c>
      <c r="Q18" s="54">
        <v>359</v>
      </c>
      <c r="R18" s="54">
        <v>1779</v>
      </c>
      <c r="S18" s="54">
        <v>664</v>
      </c>
      <c r="T18" s="54">
        <v>1115</v>
      </c>
      <c r="U18" s="277">
        <v>7426</v>
      </c>
      <c r="V18" s="277">
        <v>5414</v>
      </c>
      <c r="W18" s="277">
        <v>2012</v>
      </c>
    </row>
    <row r="19" spans="2:23" x14ac:dyDescent="0.25">
      <c r="B19" s="30" t="s">
        <v>10</v>
      </c>
      <c r="C19" s="47">
        <f t="shared" si="0"/>
        <v>2384</v>
      </c>
      <c r="D19" s="48">
        <v>1287</v>
      </c>
      <c r="E19" s="49">
        <v>1097</v>
      </c>
      <c r="F19" s="47">
        <f t="shared" si="1"/>
        <v>1406</v>
      </c>
      <c r="G19" s="48">
        <v>1072</v>
      </c>
      <c r="H19" s="49">
        <v>334</v>
      </c>
      <c r="I19" s="50">
        <f t="shared" si="2"/>
        <v>1048</v>
      </c>
      <c r="J19" s="50">
        <v>749</v>
      </c>
      <c r="K19" s="50">
        <v>299</v>
      </c>
      <c r="L19" s="50">
        <v>2383</v>
      </c>
      <c r="M19" s="50">
        <v>1336</v>
      </c>
      <c r="N19" s="50">
        <v>1047</v>
      </c>
      <c r="O19" s="54">
        <v>2226</v>
      </c>
      <c r="P19" s="54">
        <v>1271</v>
      </c>
      <c r="Q19" s="54">
        <v>955</v>
      </c>
      <c r="R19" s="54">
        <v>2516</v>
      </c>
      <c r="S19" s="54">
        <v>970</v>
      </c>
      <c r="T19" s="54">
        <v>1546</v>
      </c>
      <c r="U19" s="277">
        <v>21293</v>
      </c>
      <c r="V19" s="277">
        <v>18531</v>
      </c>
      <c r="W19" s="277">
        <v>2762</v>
      </c>
    </row>
    <row r="20" spans="2:23" x14ac:dyDescent="0.25">
      <c r="B20" s="30" t="s">
        <v>11</v>
      </c>
      <c r="C20" s="47">
        <f t="shared" si="0"/>
        <v>1095</v>
      </c>
      <c r="D20" s="48">
        <v>750</v>
      </c>
      <c r="E20" s="49">
        <v>345</v>
      </c>
      <c r="F20" s="47">
        <f t="shared" si="1"/>
        <v>1928</v>
      </c>
      <c r="G20" s="48">
        <v>1124</v>
      </c>
      <c r="H20" s="49">
        <v>804</v>
      </c>
      <c r="I20" s="50">
        <f t="shared" si="2"/>
        <v>866</v>
      </c>
      <c r="J20" s="50">
        <v>604</v>
      </c>
      <c r="K20" s="50">
        <v>262</v>
      </c>
      <c r="L20" s="50">
        <v>4477</v>
      </c>
      <c r="M20" s="50">
        <v>1395</v>
      </c>
      <c r="N20" s="50">
        <v>3082</v>
      </c>
      <c r="O20" s="54">
        <v>1585</v>
      </c>
      <c r="P20" s="54">
        <v>1176</v>
      </c>
      <c r="Q20" s="54">
        <v>409</v>
      </c>
      <c r="R20" s="54">
        <v>1940</v>
      </c>
      <c r="S20" s="54">
        <v>891</v>
      </c>
      <c r="T20" s="54">
        <v>1049</v>
      </c>
      <c r="U20" s="277">
        <v>12328</v>
      </c>
      <c r="V20" s="277">
        <v>6565</v>
      </c>
      <c r="W20" s="277">
        <v>5763</v>
      </c>
    </row>
    <row r="21" spans="2:23" x14ac:dyDescent="0.25">
      <c r="B21" s="30" t="s">
        <v>12</v>
      </c>
      <c r="C21" s="47">
        <f t="shared" si="0"/>
        <v>945</v>
      </c>
      <c r="D21" s="48">
        <v>480</v>
      </c>
      <c r="E21" s="49">
        <v>465</v>
      </c>
      <c r="F21" s="47">
        <f t="shared" si="1"/>
        <v>1965</v>
      </c>
      <c r="G21" s="48">
        <v>862</v>
      </c>
      <c r="H21" s="49">
        <v>1103</v>
      </c>
      <c r="I21" s="50">
        <f t="shared" si="2"/>
        <v>1559</v>
      </c>
      <c r="J21" s="50">
        <v>811</v>
      </c>
      <c r="K21" s="50">
        <v>748</v>
      </c>
      <c r="L21" s="50">
        <v>1442</v>
      </c>
      <c r="M21" s="50">
        <v>853</v>
      </c>
      <c r="N21" s="50">
        <v>589</v>
      </c>
      <c r="O21" s="54">
        <v>2446</v>
      </c>
      <c r="P21" s="54">
        <v>1090</v>
      </c>
      <c r="Q21" s="54">
        <v>1356</v>
      </c>
      <c r="R21" s="54">
        <v>1715</v>
      </c>
      <c r="S21" s="54">
        <v>1044</v>
      </c>
      <c r="T21" s="54">
        <v>671</v>
      </c>
      <c r="U21" s="277">
        <v>7383</v>
      </c>
      <c r="V21" s="277">
        <v>1415</v>
      </c>
      <c r="W21" s="277">
        <v>5968</v>
      </c>
    </row>
    <row r="22" spans="2:23" x14ac:dyDescent="0.25">
      <c r="B22" s="30" t="s">
        <v>13</v>
      </c>
      <c r="C22" s="47">
        <f t="shared" si="0"/>
        <v>1857</v>
      </c>
      <c r="D22" s="48">
        <v>812</v>
      </c>
      <c r="E22" s="49">
        <v>1045</v>
      </c>
      <c r="F22" s="47">
        <f t="shared" si="1"/>
        <v>979</v>
      </c>
      <c r="G22" s="48">
        <v>622</v>
      </c>
      <c r="H22" s="49">
        <v>357</v>
      </c>
      <c r="I22" s="50">
        <f t="shared" si="2"/>
        <v>1241</v>
      </c>
      <c r="J22" s="50">
        <v>1000</v>
      </c>
      <c r="K22" s="50">
        <v>241</v>
      </c>
      <c r="L22" s="50">
        <v>1105</v>
      </c>
      <c r="M22" s="50">
        <v>637</v>
      </c>
      <c r="N22" s="50">
        <v>468</v>
      </c>
      <c r="O22" s="54">
        <v>1581</v>
      </c>
      <c r="P22" s="54">
        <v>442</v>
      </c>
      <c r="Q22" s="54">
        <v>1139</v>
      </c>
      <c r="R22" s="54">
        <v>741</v>
      </c>
      <c r="S22" s="54">
        <v>595</v>
      </c>
      <c r="T22" s="54">
        <v>146</v>
      </c>
      <c r="U22" s="277">
        <v>1855</v>
      </c>
      <c r="V22" s="277">
        <v>811</v>
      </c>
      <c r="W22" s="277">
        <v>1044</v>
      </c>
    </row>
    <row r="23" spans="2:23" x14ac:dyDescent="0.25">
      <c r="B23" s="30" t="s">
        <v>14</v>
      </c>
      <c r="C23" s="47">
        <f t="shared" si="0"/>
        <v>2808</v>
      </c>
      <c r="D23" s="48">
        <v>658</v>
      </c>
      <c r="E23" s="49">
        <v>2150</v>
      </c>
      <c r="F23" s="47">
        <f t="shared" si="1"/>
        <v>1107</v>
      </c>
      <c r="G23" s="48">
        <v>878</v>
      </c>
      <c r="H23" s="49">
        <v>229</v>
      </c>
      <c r="I23" s="50">
        <f t="shared" si="2"/>
        <v>620</v>
      </c>
      <c r="J23" s="50">
        <v>440</v>
      </c>
      <c r="K23" s="50">
        <v>180</v>
      </c>
      <c r="L23" s="50">
        <v>1103</v>
      </c>
      <c r="M23" s="50">
        <v>585</v>
      </c>
      <c r="N23" s="50">
        <v>518</v>
      </c>
      <c r="O23" s="54">
        <v>1066</v>
      </c>
      <c r="P23" s="54">
        <v>291</v>
      </c>
      <c r="Q23" s="54">
        <v>775</v>
      </c>
      <c r="R23" s="54">
        <v>1216</v>
      </c>
      <c r="S23" s="54">
        <v>853</v>
      </c>
      <c r="T23" s="54">
        <v>363</v>
      </c>
      <c r="U23" s="277">
        <v>1153</v>
      </c>
      <c r="V23" s="277">
        <v>396</v>
      </c>
      <c r="W23" s="277">
        <v>757</v>
      </c>
    </row>
    <row r="24" spans="2:23" x14ac:dyDescent="0.25">
      <c r="B24" s="37" t="s">
        <v>15</v>
      </c>
      <c r="C24" s="44">
        <f>SUM(C12:C23)</f>
        <v>28908</v>
      </c>
      <c r="D24" s="45">
        <v>11375</v>
      </c>
      <c r="E24" s="46">
        <v>17533</v>
      </c>
      <c r="F24" s="44">
        <f t="shared" ref="F24:K24" si="3">SUM(F12:F23)</f>
        <v>22041</v>
      </c>
      <c r="G24" s="45">
        <f t="shared" si="3"/>
        <v>10765</v>
      </c>
      <c r="H24" s="46">
        <f t="shared" si="3"/>
        <v>11276</v>
      </c>
      <c r="I24" s="9">
        <f t="shared" si="3"/>
        <v>16935</v>
      </c>
      <c r="J24" s="9">
        <f t="shared" si="3"/>
        <v>10657</v>
      </c>
      <c r="K24" s="9">
        <f t="shared" si="3"/>
        <v>6278</v>
      </c>
      <c r="L24" s="9">
        <f>SUM(L12:L23)</f>
        <v>21501</v>
      </c>
      <c r="M24" s="9">
        <f t="shared" ref="M24:N24" si="4">SUM(M12:M23)</f>
        <v>12466</v>
      </c>
      <c r="N24" s="9">
        <f t="shared" si="4"/>
        <v>9035</v>
      </c>
      <c r="O24" s="9">
        <f>SUM(O12:O23)</f>
        <v>19724</v>
      </c>
      <c r="P24" s="9">
        <f t="shared" ref="P24:Q24" si="5">SUM(P12:P23)</f>
        <v>10640</v>
      </c>
      <c r="Q24" s="9">
        <f t="shared" si="5"/>
        <v>9084</v>
      </c>
      <c r="R24" s="9">
        <v>19894</v>
      </c>
      <c r="S24" s="9">
        <v>10450</v>
      </c>
      <c r="T24" s="9">
        <v>9444</v>
      </c>
      <c r="U24" s="278">
        <v>64311</v>
      </c>
      <c r="V24" s="278">
        <v>40942</v>
      </c>
      <c r="W24" s="278">
        <v>23369</v>
      </c>
    </row>
    <row r="25" spans="2:23" ht="15" customHeight="1" x14ac:dyDescent="0.25">
      <c r="B25" s="299" t="s">
        <v>100</v>
      </c>
      <c r="C25" s="299"/>
      <c r="D25" s="299"/>
      <c r="E25" s="299"/>
      <c r="F25" s="299"/>
      <c r="G25" s="299"/>
      <c r="H25" s="299"/>
      <c r="I25" s="299"/>
      <c r="J25" s="299"/>
      <c r="K25" s="299"/>
      <c r="L25" s="299"/>
      <c r="M25" s="299"/>
      <c r="U25" s="279"/>
      <c r="V25" s="279"/>
      <c r="W25" s="279"/>
    </row>
    <row r="26" spans="2:23" ht="17.25" x14ac:dyDescent="0.25">
      <c r="B26" s="125" t="s">
        <v>134</v>
      </c>
    </row>
    <row r="28" spans="2:23" x14ac:dyDescent="0.25">
      <c r="P28" s="184"/>
      <c r="Q28" s="184"/>
      <c r="R28" s="184"/>
      <c r="S28" s="184"/>
      <c r="T28" s="184"/>
    </row>
    <row r="29" spans="2:23" x14ac:dyDescent="0.25">
      <c r="L29" s="190"/>
      <c r="M29" s="190"/>
      <c r="N29" s="190"/>
      <c r="O29" s="190"/>
      <c r="P29" s="190"/>
      <c r="Q29" s="190"/>
      <c r="R29" s="190"/>
      <c r="S29" s="184"/>
    </row>
    <row r="30" spans="2:23" x14ac:dyDescent="0.25">
      <c r="L30" s="190"/>
      <c r="M30" s="190"/>
      <c r="N30" s="190"/>
      <c r="O30" s="190"/>
      <c r="P30" s="191"/>
      <c r="Q30" s="190"/>
      <c r="R30" s="190"/>
      <c r="S30" s="186"/>
      <c r="T30" s="186"/>
      <c r="U30" s="186"/>
      <c r="V30" s="186"/>
    </row>
    <row r="31" spans="2:23" x14ac:dyDescent="0.25">
      <c r="L31" s="190"/>
      <c r="M31" s="190"/>
      <c r="N31" s="190"/>
      <c r="O31" s="190"/>
      <c r="P31" s="191"/>
      <c r="Q31" s="190"/>
      <c r="R31" s="190"/>
      <c r="S31" s="186"/>
      <c r="T31" s="186"/>
      <c r="U31" s="186"/>
      <c r="V31" s="186"/>
    </row>
    <row r="32" spans="2:23" x14ac:dyDescent="0.25">
      <c r="P32" s="191"/>
      <c r="Q32" s="190"/>
      <c r="R32" s="190"/>
      <c r="S32" s="186"/>
      <c r="T32" s="186"/>
    </row>
    <row r="33" spans="16:20" x14ac:dyDescent="0.25">
      <c r="P33" s="191"/>
      <c r="Q33" s="190"/>
      <c r="R33" s="190"/>
      <c r="S33" s="186"/>
      <c r="T33" s="186"/>
    </row>
    <row r="34" spans="16:20" x14ac:dyDescent="0.25">
      <c r="P34" s="191"/>
      <c r="Q34" s="190"/>
      <c r="R34" s="190"/>
      <c r="S34" s="186"/>
      <c r="T34" s="186"/>
    </row>
    <row r="35" spans="16:20" x14ac:dyDescent="0.25">
      <c r="P35" s="191"/>
      <c r="Q35" s="190"/>
      <c r="R35" s="190"/>
      <c r="S35" s="186"/>
      <c r="T35" s="186"/>
    </row>
    <row r="36" spans="16:20" x14ac:dyDescent="0.25">
      <c r="P36" s="191"/>
      <c r="Q36" s="190"/>
      <c r="R36" s="190"/>
      <c r="S36" s="186"/>
      <c r="T36" s="186"/>
    </row>
    <row r="37" spans="16:20" x14ac:dyDescent="0.25">
      <c r="P37" s="191"/>
      <c r="Q37" s="190"/>
      <c r="R37" s="190"/>
      <c r="S37" s="186"/>
      <c r="T37" s="186"/>
    </row>
    <row r="38" spans="16:20" x14ac:dyDescent="0.25">
      <c r="P38" s="191"/>
      <c r="Q38" s="190"/>
      <c r="R38" s="190"/>
      <c r="S38" s="186"/>
      <c r="T38" s="186"/>
    </row>
    <row r="39" spans="16:20" x14ac:dyDescent="0.25">
      <c r="P39" s="191"/>
      <c r="Q39" s="190"/>
      <c r="R39" s="190"/>
      <c r="S39" s="186"/>
      <c r="T39" s="186"/>
    </row>
    <row r="40" spans="16:20" x14ac:dyDescent="0.25">
      <c r="P40" s="191"/>
      <c r="Q40" s="190"/>
      <c r="R40" s="190"/>
      <c r="S40" s="186"/>
      <c r="T40" s="186"/>
    </row>
    <row r="41" spans="16:20" x14ac:dyDescent="0.25">
      <c r="P41" s="191"/>
      <c r="Q41" s="190"/>
      <c r="R41" s="190"/>
      <c r="S41" s="186"/>
      <c r="T41" s="186"/>
    </row>
    <row r="42" spans="16:20" x14ac:dyDescent="0.25">
      <c r="P42" s="191"/>
      <c r="Q42" s="190"/>
      <c r="R42" s="190"/>
      <c r="S42" s="186"/>
      <c r="T42" s="186"/>
    </row>
    <row r="43" spans="16:20" x14ac:dyDescent="0.25">
      <c r="P43" s="190"/>
      <c r="Q43" s="190"/>
      <c r="R43" s="190"/>
      <c r="S43" s="186"/>
      <c r="T43" s="186"/>
    </row>
    <row r="203" spans="1:13" s="17" customFormat="1" ht="28.5" x14ac:dyDescent="0.45">
      <c r="A203"/>
      <c r="B203" s="19"/>
      <c r="I203"/>
      <c r="J203"/>
      <c r="K203"/>
      <c r="L203"/>
      <c r="M203"/>
    </row>
    <row r="208" spans="1:13" s="17" customFormat="1" ht="28.5" x14ac:dyDescent="0.45">
      <c r="A208"/>
      <c r="B208" s="19"/>
      <c r="I208"/>
      <c r="J208"/>
      <c r="K208"/>
      <c r="L208"/>
      <c r="M208"/>
    </row>
  </sheetData>
  <mergeCells count="9">
    <mergeCell ref="U10:W10"/>
    <mergeCell ref="R10:T10"/>
    <mergeCell ref="O10:Q10"/>
    <mergeCell ref="B7:K7"/>
    <mergeCell ref="B25:M25"/>
    <mergeCell ref="C10:E10"/>
    <mergeCell ref="F10:H10"/>
    <mergeCell ref="I10:K10"/>
    <mergeCell ref="L10:N10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 tint="-0.249977111117893"/>
  </sheetPr>
  <dimension ref="A1:AD207"/>
  <sheetViews>
    <sheetView showGridLines="0" topLeftCell="A4" zoomScale="80" zoomScaleNormal="80" workbookViewId="0">
      <selection activeCell="W10" sqref="W10:Z10"/>
    </sheetView>
  </sheetViews>
  <sheetFormatPr baseColWidth="10" defaultRowHeight="15" x14ac:dyDescent="0.25"/>
  <cols>
    <col min="1" max="1" width="2.7109375" customWidth="1"/>
    <col min="2" max="2" width="13.85546875" customWidth="1"/>
    <col min="3" max="8" width="9.28515625" style="17" customWidth="1"/>
    <col min="9" max="26" width="9.28515625" customWidth="1"/>
  </cols>
  <sheetData>
    <row r="1" spans="1:30" x14ac:dyDescent="0.25">
      <c r="J1" s="273" t="s">
        <v>0</v>
      </c>
    </row>
    <row r="2" spans="1:30" x14ac:dyDescent="0.25">
      <c r="J2" s="273" t="s">
        <v>1</v>
      </c>
    </row>
    <row r="4" spans="1:30" ht="23.25" customHeight="1" x14ac:dyDescent="0.25"/>
    <row r="5" spans="1:30" ht="18.75" x14ac:dyDescent="0.25">
      <c r="B5" s="132" t="s">
        <v>94</v>
      </c>
      <c r="C5" s="133"/>
      <c r="D5" s="133"/>
      <c r="E5" s="133"/>
      <c r="F5" s="133"/>
      <c r="G5" s="133"/>
      <c r="H5" s="133"/>
      <c r="I5" s="134"/>
      <c r="J5" s="134"/>
      <c r="K5" s="134"/>
      <c r="L5" s="134"/>
      <c r="M5" s="134"/>
      <c r="N5" s="134"/>
      <c r="O5" s="134"/>
      <c r="P5" s="134"/>
      <c r="Q5" s="134"/>
      <c r="R5" s="134"/>
    </row>
    <row r="6" spans="1:30" ht="18.75" x14ac:dyDescent="0.25">
      <c r="B6" s="10"/>
      <c r="C6" s="21"/>
      <c r="D6" s="21"/>
      <c r="E6" s="21"/>
      <c r="F6" s="21"/>
      <c r="G6" s="21"/>
      <c r="H6" s="21"/>
      <c r="I6" s="11"/>
      <c r="J6" s="11"/>
      <c r="K6" s="11"/>
      <c r="L6" s="11"/>
      <c r="M6" s="11"/>
    </row>
    <row r="7" spans="1:30" ht="24" customHeight="1" x14ac:dyDescent="0.25">
      <c r="B7" s="286" t="s">
        <v>121</v>
      </c>
      <c r="C7" s="286"/>
      <c r="D7" s="286"/>
      <c r="E7" s="286"/>
      <c r="F7" s="286"/>
      <c r="G7" s="286"/>
      <c r="H7" s="286"/>
      <c r="I7" s="286"/>
      <c r="J7" s="286"/>
      <c r="K7" s="286"/>
      <c r="L7" s="286"/>
      <c r="M7" s="286"/>
      <c r="N7" s="286"/>
      <c r="O7" s="286"/>
    </row>
    <row r="8" spans="1:30" ht="25.15" customHeight="1" x14ac:dyDescent="0.25">
      <c r="B8" s="31" t="s">
        <v>122</v>
      </c>
    </row>
    <row r="9" spans="1:30" ht="15.75" customHeight="1" x14ac:dyDescent="0.25">
      <c r="B9" s="4"/>
    </row>
    <row r="10" spans="1:30" ht="23.45" customHeight="1" x14ac:dyDescent="0.25">
      <c r="B10" s="59"/>
      <c r="C10" s="301">
        <v>2018</v>
      </c>
      <c r="D10" s="301"/>
      <c r="E10" s="301"/>
      <c r="F10" s="301"/>
      <c r="G10" s="303">
        <v>2019</v>
      </c>
      <c r="H10" s="301"/>
      <c r="I10" s="301"/>
      <c r="J10" s="301"/>
      <c r="K10" s="303">
        <v>2020</v>
      </c>
      <c r="L10" s="301"/>
      <c r="M10" s="301"/>
      <c r="N10" s="301"/>
      <c r="O10" s="303">
        <v>2021</v>
      </c>
      <c r="P10" s="301"/>
      <c r="Q10" s="301"/>
      <c r="R10" s="301"/>
      <c r="S10" s="303">
        <v>2022</v>
      </c>
      <c r="T10" s="301"/>
      <c r="U10" s="301"/>
      <c r="V10" s="301"/>
      <c r="W10" s="303">
        <v>2023</v>
      </c>
      <c r="X10" s="301"/>
      <c r="Y10" s="301"/>
      <c r="Z10" s="301"/>
      <c r="AA10" s="303">
        <v>2024</v>
      </c>
      <c r="AB10" s="301"/>
      <c r="AC10" s="301"/>
      <c r="AD10" s="301"/>
    </row>
    <row r="11" spans="1:30" ht="18.600000000000001" customHeight="1" x14ac:dyDescent="0.25">
      <c r="A11" s="5"/>
      <c r="B11" s="300" t="s">
        <v>96</v>
      </c>
      <c r="C11" s="301" t="s">
        <v>41</v>
      </c>
      <c r="D11" s="301"/>
      <c r="E11" s="302" t="s">
        <v>46</v>
      </c>
      <c r="F11" s="301"/>
      <c r="G11" s="303" t="s">
        <v>41</v>
      </c>
      <c r="H11" s="301"/>
      <c r="I11" s="302" t="s">
        <v>46</v>
      </c>
      <c r="J11" s="301"/>
      <c r="K11" s="303" t="s">
        <v>41</v>
      </c>
      <c r="L11" s="301"/>
      <c r="M11" s="302" t="s">
        <v>46</v>
      </c>
      <c r="N11" s="301"/>
      <c r="O11" s="303" t="s">
        <v>41</v>
      </c>
      <c r="P11" s="301"/>
      <c r="Q11" s="302" t="s">
        <v>46</v>
      </c>
      <c r="R11" s="301"/>
      <c r="S11" s="303" t="s">
        <v>41</v>
      </c>
      <c r="T11" s="301"/>
      <c r="U11" s="302" t="s">
        <v>46</v>
      </c>
      <c r="V11" s="301"/>
      <c r="W11" s="303" t="s">
        <v>41</v>
      </c>
      <c r="X11" s="301"/>
      <c r="Y11" s="302" t="s">
        <v>46</v>
      </c>
      <c r="Z11" s="301"/>
      <c r="AA11" s="303" t="s">
        <v>41</v>
      </c>
      <c r="AB11" s="301"/>
      <c r="AC11" s="302" t="s">
        <v>46</v>
      </c>
      <c r="AD11" s="301"/>
    </row>
    <row r="12" spans="1:30" ht="22.9" customHeight="1" x14ac:dyDescent="0.25">
      <c r="B12" s="300"/>
      <c r="C12" s="59" t="s">
        <v>47</v>
      </c>
      <c r="D12" s="59" t="s">
        <v>48</v>
      </c>
      <c r="E12" s="112" t="s">
        <v>47</v>
      </c>
      <c r="F12" s="101" t="s">
        <v>48</v>
      </c>
      <c r="G12" s="106" t="s">
        <v>47</v>
      </c>
      <c r="H12" s="101" t="s">
        <v>48</v>
      </c>
      <c r="I12" s="112" t="s">
        <v>47</v>
      </c>
      <c r="J12" s="101" t="s">
        <v>48</v>
      </c>
      <c r="K12" s="106" t="s">
        <v>47</v>
      </c>
      <c r="L12" s="101" t="s">
        <v>48</v>
      </c>
      <c r="M12" s="112" t="s">
        <v>47</v>
      </c>
      <c r="N12" s="101" t="s">
        <v>48</v>
      </c>
      <c r="O12" s="106" t="s">
        <v>47</v>
      </c>
      <c r="P12" s="101" t="s">
        <v>48</v>
      </c>
      <c r="Q12" s="112" t="s">
        <v>47</v>
      </c>
      <c r="R12" s="101" t="s">
        <v>48</v>
      </c>
      <c r="S12" s="168" t="s">
        <v>47</v>
      </c>
      <c r="T12" s="167" t="s">
        <v>48</v>
      </c>
      <c r="U12" s="169" t="s">
        <v>47</v>
      </c>
      <c r="V12" s="167" t="s">
        <v>48</v>
      </c>
      <c r="W12" s="168" t="s">
        <v>47</v>
      </c>
      <c r="X12" s="167" t="s">
        <v>48</v>
      </c>
      <c r="Y12" s="169" t="s">
        <v>47</v>
      </c>
      <c r="Z12" s="167" t="s">
        <v>48</v>
      </c>
      <c r="AA12" s="175" t="s">
        <v>47</v>
      </c>
      <c r="AB12" s="176" t="s">
        <v>48</v>
      </c>
      <c r="AC12" s="177" t="s">
        <v>47</v>
      </c>
      <c r="AD12" s="176" t="s">
        <v>48</v>
      </c>
    </row>
    <row r="13" spans="1:30" x14ac:dyDescent="0.25">
      <c r="B13" s="6" t="s">
        <v>3</v>
      </c>
      <c r="C13" s="48">
        <v>859</v>
      </c>
      <c r="D13" s="48">
        <v>423</v>
      </c>
      <c r="E13" s="47">
        <v>434</v>
      </c>
      <c r="F13" s="48">
        <v>583</v>
      </c>
      <c r="G13" s="108">
        <v>468</v>
      </c>
      <c r="H13" s="18">
        <v>369</v>
      </c>
      <c r="I13" s="113">
        <v>1862</v>
      </c>
      <c r="J13" s="18">
        <v>2658</v>
      </c>
      <c r="K13" s="107">
        <v>603</v>
      </c>
      <c r="L13" s="48">
        <v>313</v>
      </c>
      <c r="M13" s="47">
        <v>538</v>
      </c>
      <c r="N13" s="48">
        <v>373</v>
      </c>
      <c r="O13" s="107">
        <v>836</v>
      </c>
      <c r="P13" s="48">
        <v>462</v>
      </c>
      <c r="Q13" s="47">
        <v>359</v>
      </c>
      <c r="R13" s="48">
        <v>157</v>
      </c>
      <c r="S13" s="174">
        <v>468</v>
      </c>
      <c r="T13" s="11">
        <v>382</v>
      </c>
      <c r="U13" s="11">
        <v>470</v>
      </c>
      <c r="V13" s="11">
        <v>364</v>
      </c>
      <c r="W13" s="174">
        <v>575</v>
      </c>
      <c r="X13" s="11">
        <v>311</v>
      </c>
      <c r="Y13" s="11">
        <v>399</v>
      </c>
      <c r="Z13" s="11">
        <v>256</v>
      </c>
      <c r="AA13" s="185">
        <v>909</v>
      </c>
      <c r="AB13" s="189">
        <v>432</v>
      </c>
      <c r="AC13" s="189">
        <v>378</v>
      </c>
      <c r="AD13" s="189">
        <v>276</v>
      </c>
    </row>
    <row r="14" spans="1:30" x14ac:dyDescent="0.25">
      <c r="B14" s="6" t="s">
        <v>4</v>
      </c>
      <c r="C14" s="48">
        <v>844</v>
      </c>
      <c r="D14" s="48">
        <v>360</v>
      </c>
      <c r="E14" s="47">
        <v>682</v>
      </c>
      <c r="F14" s="48">
        <v>950</v>
      </c>
      <c r="G14" s="108">
        <v>486</v>
      </c>
      <c r="H14" s="18">
        <v>307</v>
      </c>
      <c r="I14" s="113">
        <v>580</v>
      </c>
      <c r="J14" s="18">
        <v>521</v>
      </c>
      <c r="K14" s="107">
        <v>543</v>
      </c>
      <c r="L14" s="48">
        <v>364</v>
      </c>
      <c r="M14" s="47">
        <v>363</v>
      </c>
      <c r="N14" s="48">
        <v>91</v>
      </c>
      <c r="O14" s="107">
        <v>713</v>
      </c>
      <c r="P14" s="48">
        <v>409</v>
      </c>
      <c r="Q14" s="47">
        <v>302</v>
      </c>
      <c r="R14" s="48">
        <v>171</v>
      </c>
      <c r="S14" s="174">
        <v>897</v>
      </c>
      <c r="T14" s="11">
        <v>438</v>
      </c>
      <c r="U14" s="11">
        <v>236</v>
      </c>
      <c r="V14" s="11">
        <v>163</v>
      </c>
      <c r="W14" s="174">
        <v>514</v>
      </c>
      <c r="X14" s="11">
        <v>331</v>
      </c>
      <c r="Y14" s="11">
        <v>223</v>
      </c>
      <c r="Z14" s="11">
        <v>202</v>
      </c>
      <c r="AA14" s="185">
        <v>868</v>
      </c>
      <c r="AB14" s="189">
        <v>511</v>
      </c>
      <c r="AC14" s="189">
        <v>558</v>
      </c>
      <c r="AD14" s="189">
        <v>501</v>
      </c>
    </row>
    <row r="15" spans="1:30" x14ac:dyDescent="0.25">
      <c r="B15" s="6" t="s">
        <v>5</v>
      </c>
      <c r="C15" s="48">
        <v>913</v>
      </c>
      <c r="D15" s="48">
        <v>900</v>
      </c>
      <c r="E15" s="47">
        <v>530</v>
      </c>
      <c r="F15" s="48">
        <v>434</v>
      </c>
      <c r="G15" s="108">
        <v>597</v>
      </c>
      <c r="H15" s="18">
        <v>282</v>
      </c>
      <c r="I15" s="113">
        <v>282</v>
      </c>
      <c r="J15" s="18">
        <v>215</v>
      </c>
      <c r="K15" s="107">
        <v>464</v>
      </c>
      <c r="L15" s="48">
        <v>295</v>
      </c>
      <c r="M15" s="47">
        <v>323</v>
      </c>
      <c r="N15" s="48">
        <v>123</v>
      </c>
      <c r="O15" s="107">
        <v>560</v>
      </c>
      <c r="P15" s="48">
        <v>316</v>
      </c>
      <c r="Q15" s="47">
        <v>89</v>
      </c>
      <c r="R15" s="48">
        <v>77</v>
      </c>
      <c r="S15" s="174">
        <v>681</v>
      </c>
      <c r="T15" s="11">
        <v>431</v>
      </c>
      <c r="U15" s="11">
        <v>525</v>
      </c>
      <c r="V15" s="11">
        <v>253</v>
      </c>
      <c r="W15" s="174">
        <v>512</v>
      </c>
      <c r="X15" s="11">
        <v>287</v>
      </c>
      <c r="Y15" s="11">
        <v>989</v>
      </c>
      <c r="Z15" s="11">
        <v>742</v>
      </c>
      <c r="AA15" s="185">
        <v>693</v>
      </c>
      <c r="AB15" s="189">
        <v>327</v>
      </c>
      <c r="AC15" s="189">
        <v>403</v>
      </c>
      <c r="AD15" s="189">
        <v>278</v>
      </c>
    </row>
    <row r="16" spans="1:30" x14ac:dyDescent="0.25">
      <c r="B16" s="6" t="s">
        <v>6</v>
      </c>
      <c r="C16" s="48">
        <v>517</v>
      </c>
      <c r="D16" s="48">
        <v>301</v>
      </c>
      <c r="E16" s="47">
        <v>1135</v>
      </c>
      <c r="F16" s="48">
        <v>1038</v>
      </c>
      <c r="G16" s="108">
        <v>524</v>
      </c>
      <c r="H16" s="18">
        <v>214</v>
      </c>
      <c r="I16" s="113">
        <v>478</v>
      </c>
      <c r="J16" s="18">
        <v>315</v>
      </c>
      <c r="K16" s="107">
        <v>901</v>
      </c>
      <c r="L16" s="48">
        <v>401</v>
      </c>
      <c r="M16" s="47">
        <v>131</v>
      </c>
      <c r="N16" s="48">
        <v>70</v>
      </c>
      <c r="O16" s="107">
        <v>1039</v>
      </c>
      <c r="P16" s="48">
        <v>441</v>
      </c>
      <c r="Q16" s="47">
        <v>153</v>
      </c>
      <c r="R16" s="48">
        <v>105</v>
      </c>
      <c r="S16" s="174">
        <v>395</v>
      </c>
      <c r="T16" s="11">
        <v>271</v>
      </c>
      <c r="U16" s="11">
        <v>393</v>
      </c>
      <c r="V16" s="11">
        <v>178</v>
      </c>
      <c r="W16" s="174">
        <v>583</v>
      </c>
      <c r="X16" s="11">
        <v>264</v>
      </c>
      <c r="Y16" s="11">
        <v>311</v>
      </c>
      <c r="Z16" s="11">
        <v>187</v>
      </c>
      <c r="AA16" s="185">
        <v>1343</v>
      </c>
      <c r="AB16" s="189">
        <v>626</v>
      </c>
      <c r="AC16" s="189">
        <v>1016</v>
      </c>
      <c r="AD16" s="189">
        <v>561</v>
      </c>
    </row>
    <row r="17" spans="2:30" x14ac:dyDescent="0.25">
      <c r="B17" s="6" t="s">
        <v>7</v>
      </c>
      <c r="C17" s="48">
        <v>557</v>
      </c>
      <c r="D17" s="48">
        <v>169</v>
      </c>
      <c r="E17" s="47">
        <v>1488</v>
      </c>
      <c r="F17" s="48">
        <v>797</v>
      </c>
      <c r="G17" s="108">
        <v>872</v>
      </c>
      <c r="H17" s="18">
        <v>305</v>
      </c>
      <c r="I17" s="113">
        <v>151</v>
      </c>
      <c r="J17" s="18">
        <v>189</v>
      </c>
      <c r="K17" s="107">
        <v>614</v>
      </c>
      <c r="L17" s="48">
        <v>465</v>
      </c>
      <c r="M17" s="47">
        <v>673</v>
      </c>
      <c r="N17" s="48">
        <v>739</v>
      </c>
      <c r="O17" s="107">
        <v>548</v>
      </c>
      <c r="P17" s="48">
        <v>316</v>
      </c>
      <c r="Q17" s="47">
        <v>564</v>
      </c>
      <c r="R17" s="48">
        <v>329</v>
      </c>
      <c r="S17" s="174">
        <v>596</v>
      </c>
      <c r="T17" s="11">
        <v>324</v>
      </c>
      <c r="U17" s="11">
        <v>418</v>
      </c>
      <c r="V17" s="11">
        <v>383</v>
      </c>
      <c r="W17" s="174">
        <v>605</v>
      </c>
      <c r="X17" s="11">
        <v>470</v>
      </c>
      <c r="Y17" s="11">
        <v>299</v>
      </c>
      <c r="Z17" s="11">
        <v>268</v>
      </c>
      <c r="AA17" s="185">
        <v>745</v>
      </c>
      <c r="AB17" s="189">
        <v>345</v>
      </c>
      <c r="AC17" s="189">
        <v>236</v>
      </c>
      <c r="AD17" s="189">
        <v>222</v>
      </c>
    </row>
    <row r="18" spans="2:30" x14ac:dyDescent="0.25">
      <c r="B18" s="6" t="s">
        <v>8</v>
      </c>
      <c r="C18" s="48">
        <v>401</v>
      </c>
      <c r="D18" s="48">
        <v>238</v>
      </c>
      <c r="E18" s="47">
        <v>1426</v>
      </c>
      <c r="F18" s="48">
        <v>1387</v>
      </c>
      <c r="G18" s="108">
        <v>414</v>
      </c>
      <c r="H18" s="18">
        <v>284</v>
      </c>
      <c r="I18" s="113">
        <v>331</v>
      </c>
      <c r="J18" s="18">
        <v>139</v>
      </c>
      <c r="K18" s="107">
        <v>723</v>
      </c>
      <c r="L18" s="48">
        <v>468</v>
      </c>
      <c r="M18" s="47">
        <v>105</v>
      </c>
      <c r="N18" s="48">
        <v>47</v>
      </c>
      <c r="O18" s="107">
        <v>748</v>
      </c>
      <c r="P18" s="48">
        <v>407</v>
      </c>
      <c r="Q18" s="47">
        <v>348</v>
      </c>
      <c r="R18" s="48">
        <v>347</v>
      </c>
      <c r="S18" s="174">
        <v>455</v>
      </c>
      <c r="T18" s="11">
        <v>252</v>
      </c>
      <c r="U18" s="11">
        <v>341</v>
      </c>
      <c r="V18" s="11">
        <v>367</v>
      </c>
      <c r="W18" s="174">
        <v>569</v>
      </c>
      <c r="X18" s="11">
        <v>412</v>
      </c>
      <c r="Y18" s="11">
        <v>395</v>
      </c>
      <c r="Z18" s="11">
        <v>283</v>
      </c>
      <c r="AA18" s="185">
        <v>596</v>
      </c>
      <c r="AB18" s="189">
        <v>413</v>
      </c>
      <c r="AC18" s="189">
        <v>295</v>
      </c>
      <c r="AD18" s="189">
        <v>334</v>
      </c>
    </row>
    <row r="19" spans="2:30" x14ac:dyDescent="0.25">
      <c r="B19" s="6" t="s">
        <v>9</v>
      </c>
      <c r="C19" s="48">
        <v>580</v>
      </c>
      <c r="D19" s="48">
        <v>326</v>
      </c>
      <c r="E19" s="47">
        <v>965</v>
      </c>
      <c r="F19" s="48">
        <v>582</v>
      </c>
      <c r="G19" s="108">
        <v>804</v>
      </c>
      <c r="H19" s="18">
        <v>281</v>
      </c>
      <c r="I19" s="113">
        <v>339</v>
      </c>
      <c r="J19" s="18">
        <v>389</v>
      </c>
      <c r="K19" s="107">
        <v>627</v>
      </c>
      <c r="L19" s="48">
        <v>272</v>
      </c>
      <c r="M19" s="47">
        <v>670</v>
      </c>
      <c r="N19" s="48">
        <v>302</v>
      </c>
      <c r="O19" s="107">
        <v>536</v>
      </c>
      <c r="P19" s="48">
        <v>326</v>
      </c>
      <c r="Q19" s="47">
        <v>159</v>
      </c>
      <c r="R19" s="48">
        <v>170</v>
      </c>
      <c r="S19" s="174">
        <v>519</v>
      </c>
      <c r="T19" s="11">
        <v>261</v>
      </c>
      <c r="U19" s="11">
        <v>198</v>
      </c>
      <c r="V19" s="11">
        <v>161</v>
      </c>
      <c r="W19" s="174">
        <v>408</v>
      </c>
      <c r="X19" s="11">
        <v>256</v>
      </c>
      <c r="Y19" s="11">
        <v>721</v>
      </c>
      <c r="Z19" s="11">
        <v>394</v>
      </c>
      <c r="AA19" s="185">
        <v>3626</v>
      </c>
      <c r="AB19" s="189">
        <v>1787</v>
      </c>
      <c r="AC19" s="189">
        <v>1121</v>
      </c>
      <c r="AD19" s="189">
        <v>889</v>
      </c>
    </row>
    <row r="20" spans="2:30" x14ac:dyDescent="0.25">
      <c r="B20" s="6" t="s">
        <v>10</v>
      </c>
      <c r="C20" s="48">
        <v>722</v>
      </c>
      <c r="D20" s="48">
        <v>565</v>
      </c>
      <c r="E20" s="47">
        <v>848</v>
      </c>
      <c r="F20" s="48">
        <v>249</v>
      </c>
      <c r="G20" s="108">
        <v>677</v>
      </c>
      <c r="H20" s="18">
        <v>395</v>
      </c>
      <c r="I20" s="113">
        <v>188</v>
      </c>
      <c r="J20" s="18">
        <v>146</v>
      </c>
      <c r="K20" s="107">
        <v>478</v>
      </c>
      <c r="L20" s="48">
        <v>271</v>
      </c>
      <c r="M20" s="47">
        <v>181</v>
      </c>
      <c r="N20" s="48">
        <v>118</v>
      </c>
      <c r="O20" s="107">
        <v>915</v>
      </c>
      <c r="P20" s="48">
        <v>420</v>
      </c>
      <c r="Q20" s="47">
        <v>763</v>
      </c>
      <c r="R20" s="48">
        <v>284</v>
      </c>
      <c r="S20" s="174">
        <v>873</v>
      </c>
      <c r="T20" s="11">
        <v>398</v>
      </c>
      <c r="U20" s="11">
        <v>585</v>
      </c>
      <c r="V20" s="11">
        <v>370</v>
      </c>
      <c r="W20" s="174">
        <v>636</v>
      </c>
      <c r="X20" s="11">
        <v>334</v>
      </c>
      <c r="Y20" s="11">
        <v>885</v>
      </c>
      <c r="Z20" s="11">
        <v>661</v>
      </c>
      <c r="AA20" s="185">
        <v>12669</v>
      </c>
      <c r="AB20" s="189">
        <v>5862</v>
      </c>
      <c r="AC20" s="189">
        <v>1587</v>
      </c>
      <c r="AD20" s="189">
        <v>1174</v>
      </c>
    </row>
    <row r="21" spans="2:30" x14ac:dyDescent="0.25">
      <c r="B21" s="6" t="s">
        <v>11</v>
      </c>
      <c r="C21" s="48">
        <v>553</v>
      </c>
      <c r="D21" s="48">
        <v>197</v>
      </c>
      <c r="E21" s="47">
        <v>217</v>
      </c>
      <c r="F21" s="48">
        <v>128</v>
      </c>
      <c r="G21" s="108">
        <v>756</v>
      </c>
      <c r="H21" s="18">
        <v>368</v>
      </c>
      <c r="I21" s="113">
        <v>594</v>
      </c>
      <c r="J21" s="18">
        <v>210</v>
      </c>
      <c r="K21" s="107">
        <v>413</v>
      </c>
      <c r="L21" s="48">
        <v>191</v>
      </c>
      <c r="M21" s="47">
        <v>112</v>
      </c>
      <c r="N21" s="48">
        <v>150</v>
      </c>
      <c r="O21" s="107">
        <v>700</v>
      </c>
      <c r="P21" s="48">
        <v>695</v>
      </c>
      <c r="Q21" s="47">
        <v>1467</v>
      </c>
      <c r="R21" s="48">
        <v>1613</v>
      </c>
      <c r="S21" s="174">
        <v>537</v>
      </c>
      <c r="T21" s="11">
        <v>639</v>
      </c>
      <c r="U21" s="11">
        <v>191</v>
      </c>
      <c r="V21" s="11">
        <v>218</v>
      </c>
      <c r="W21" s="174">
        <v>624</v>
      </c>
      <c r="X21" s="11">
        <v>267</v>
      </c>
      <c r="Y21" s="11">
        <v>661</v>
      </c>
      <c r="Z21" s="11">
        <v>388</v>
      </c>
      <c r="AA21" s="185">
        <v>4657</v>
      </c>
      <c r="AB21" s="189">
        <v>1908</v>
      </c>
      <c r="AC21" s="189">
        <v>2991</v>
      </c>
      <c r="AD21" s="189">
        <v>2769</v>
      </c>
    </row>
    <row r="22" spans="2:30" x14ac:dyDescent="0.25">
      <c r="B22" s="6" t="s">
        <v>12</v>
      </c>
      <c r="C22" s="48">
        <v>318</v>
      </c>
      <c r="D22" s="48">
        <v>162</v>
      </c>
      <c r="E22" s="47">
        <v>314</v>
      </c>
      <c r="F22" s="48">
        <v>151</v>
      </c>
      <c r="G22" s="108">
        <v>574</v>
      </c>
      <c r="H22" s="18">
        <v>288</v>
      </c>
      <c r="I22" s="113">
        <v>564</v>
      </c>
      <c r="J22" s="18">
        <v>539</v>
      </c>
      <c r="K22" s="107">
        <v>575</v>
      </c>
      <c r="L22" s="48">
        <v>236</v>
      </c>
      <c r="M22" s="47">
        <v>347</v>
      </c>
      <c r="N22" s="48">
        <v>401</v>
      </c>
      <c r="O22" s="107">
        <v>555</v>
      </c>
      <c r="P22" s="48">
        <v>298</v>
      </c>
      <c r="Q22" s="47">
        <v>329</v>
      </c>
      <c r="R22" s="48">
        <v>260</v>
      </c>
      <c r="S22" s="174">
        <v>539</v>
      </c>
      <c r="T22" s="11">
        <v>551</v>
      </c>
      <c r="U22" s="11">
        <v>640</v>
      </c>
      <c r="V22" s="11">
        <v>715</v>
      </c>
      <c r="W22" s="174">
        <v>656</v>
      </c>
      <c r="X22" s="11">
        <v>388</v>
      </c>
      <c r="Y22" s="11">
        <v>329</v>
      </c>
      <c r="Z22" s="11">
        <v>342</v>
      </c>
      <c r="AA22" s="185">
        <v>1015</v>
      </c>
      <c r="AB22" s="189">
        <v>400</v>
      </c>
      <c r="AC22" s="189">
        <v>3988</v>
      </c>
      <c r="AD22" s="189">
        <v>1979</v>
      </c>
    </row>
    <row r="23" spans="2:30" x14ac:dyDescent="0.25">
      <c r="B23" s="6" t="s">
        <v>13</v>
      </c>
      <c r="C23" s="48">
        <v>552</v>
      </c>
      <c r="D23" s="48">
        <v>260</v>
      </c>
      <c r="E23" s="47">
        <v>538</v>
      </c>
      <c r="F23" s="48">
        <v>507</v>
      </c>
      <c r="G23" s="108">
        <v>460</v>
      </c>
      <c r="H23" s="18">
        <v>162</v>
      </c>
      <c r="I23" s="113">
        <v>218</v>
      </c>
      <c r="J23" s="18">
        <v>139</v>
      </c>
      <c r="K23" s="107">
        <v>639</v>
      </c>
      <c r="L23" s="48">
        <v>361</v>
      </c>
      <c r="M23" s="47">
        <v>106</v>
      </c>
      <c r="N23" s="48">
        <v>135</v>
      </c>
      <c r="O23" s="107">
        <v>411</v>
      </c>
      <c r="P23" s="48">
        <v>226</v>
      </c>
      <c r="Q23" s="47">
        <v>262</v>
      </c>
      <c r="R23" s="48">
        <v>205</v>
      </c>
      <c r="S23" s="174">
        <v>294</v>
      </c>
      <c r="T23" s="11">
        <v>148</v>
      </c>
      <c r="U23" s="11">
        <v>659</v>
      </c>
      <c r="V23" s="11">
        <v>480</v>
      </c>
      <c r="W23" s="174">
        <v>383</v>
      </c>
      <c r="X23" s="11">
        <v>212</v>
      </c>
      <c r="Y23" s="11">
        <v>76</v>
      </c>
      <c r="Z23" s="11">
        <v>70</v>
      </c>
      <c r="AA23" s="185">
        <v>325</v>
      </c>
      <c r="AB23" s="189">
        <v>486</v>
      </c>
      <c r="AC23" s="189">
        <v>576</v>
      </c>
      <c r="AD23" s="189">
        <v>465</v>
      </c>
    </row>
    <row r="24" spans="2:30" x14ac:dyDescent="0.25">
      <c r="B24" s="6" t="s">
        <v>14</v>
      </c>
      <c r="C24" s="48">
        <v>412</v>
      </c>
      <c r="D24" s="48">
        <v>246</v>
      </c>
      <c r="E24" s="47">
        <v>1463</v>
      </c>
      <c r="F24" s="48">
        <v>687</v>
      </c>
      <c r="G24" s="108">
        <v>554</v>
      </c>
      <c r="H24" s="18">
        <v>324</v>
      </c>
      <c r="I24" s="113">
        <v>134</v>
      </c>
      <c r="J24" s="18">
        <v>95</v>
      </c>
      <c r="K24" s="107">
        <v>269</v>
      </c>
      <c r="L24" s="48">
        <v>171</v>
      </c>
      <c r="M24" s="47">
        <v>86</v>
      </c>
      <c r="N24" s="48">
        <v>94</v>
      </c>
      <c r="O24" s="107">
        <v>421</v>
      </c>
      <c r="P24" s="48">
        <v>163</v>
      </c>
      <c r="Q24" s="47">
        <v>195</v>
      </c>
      <c r="R24" s="48">
        <v>323</v>
      </c>
      <c r="S24" s="174">
        <v>144</v>
      </c>
      <c r="T24" s="11">
        <v>147</v>
      </c>
      <c r="U24" s="11">
        <v>368</v>
      </c>
      <c r="V24" s="11">
        <v>407</v>
      </c>
      <c r="W24" s="174">
        <v>343</v>
      </c>
      <c r="X24" s="11">
        <v>510</v>
      </c>
      <c r="Y24" s="11">
        <v>196</v>
      </c>
      <c r="Z24" s="11">
        <v>167</v>
      </c>
      <c r="AA24" s="185">
        <v>292</v>
      </c>
      <c r="AB24" s="189">
        <v>104</v>
      </c>
      <c r="AC24" s="189">
        <v>471</v>
      </c>
      <c r="AD24" s="189">
        <v>285</v>
      </c>
    </row>
    <row r="25" spans="2:30" x14ac:dyDescent="0.25">
      <c r="B25" s="22" t="s">
        <v>15</v>
      </c>
      <c r="C25" s="45">
        <v>7228</v>
      </c>
      <c r="D25" s="45">
        <v>4147</v>
      </c>
      <c r="E25" s="45">
        <v>10040</v>
      </c>
      <c r="F25" s="45">
        <v>7493</v>
      </c>
      <c r="G25" s="111">
        <f>SUM(G13:G24)</f>
        <v>7186</v>
      </c>
      <c r="H25" s="45">
        <f>SUM(H13:H24)</f>
        <v>3579</v>
      </c>
      <c r="I25" s="44">
        <f>SUM(I13:I24)</f>
        <v>5721</v>
      </c>
      <c r="J25" s="45">
        <f>SUM(J13:J24)</f>
        <v>5555</v>
      </c>
      <c r="K25" s="111">
        <f t="shared" ref="K25:N25" si="0">SUM(K13:K24)</f>
        <v>6849</v>
      </c>
      <c r="L25" s="45">
        <f>SUM(L13:L24)</f>
        <v>3808</v>
      </c>
      <c r="M25" s="45">
        <f t="shared" si="0"/>
        <v>3635</v>
      </c>
      <c r="N25" s="45">
        <f t="shared" si="0"/>
        <v>2643</v>
      </c>
      <c r="O25" s="111">
        <f>SUM(O13:O24)</f>
        <v>7982</v>
      </c>
      <c r="P25" s="45">
        <f t="shared" ref="P25:R25" si="1">SUM(P13:P24)</f>
        <v>4479</v>
      </c>
      <c r="Q25" s="45">
        <f t="shared" si="1"/>
        <v>4990</v>
      </c>
      <c r="R25" s="45">
        <f t="shared" si="1"/>
        <v>4041</v>
      </c>
      <c r="S25" s="162">
        <f>SUM(S13:S24)</f>
        <v>6398</v>
      </c>
      <c r="T25" s="163">
        <f t="shared" ref="T25:V25" si="2">SUM(T13:T24)</f>
        <v>4242</v>
      </c>
      <c r="U25" s="163">
        <f t="shared" si="2"/>
        <v>5024</v>
      </c>
      <c r="V25" s="163">
        <f t="shared" si="2"/>
        <v>4059</v>
      </c>
      <c r="W25" s="162">
        <v>6408</v>
      </c>
      <c r="X25" s="163">
        <v>4042</v>
      </c>
      <c r="Y25" s="163">
        <v>5484</v>
      </c>
      <c r="Z25" s="163">
        <v>3960</v>
      </c>
      <c r="AA25" s="162">
        <v>27738</v>
      </c>
      <c r="AB25" s="163">
        <v>13201</v>
      </c>
      <c r="AC25" s="163">
        <v>13620</v>
      </c>
      <c r="AD25" s="163">
        <v>9733</v>
      </c>
    </row>
    <row r="26" spans="2:30" ht="15" customHeight="1" x14ac:dyDescent="0.25">
      <c r="B26" s="299" t="s">
        <v>100</v>
      </c>
      <c r="C26" s="299"/>
      <c r="D26" s="299"/>
      <c r="E26" s="299"/>
      <c r="F26" s="299"/>
      <c r="G26" s="299"/>
      <c r="H26" s="299"/>
      <c r="I26" s="299"/>
      <c r="J26" s="299"/>
      <c r="K26" s="299"/>
      <c r="L26" s="299"/>
      <c r="M26" s="299"/>
    </row>
    <row r="27" spans="2:30" x14ac:dyDescent="0.25">
      <c r="B27" s="109"/>
      <c r="C27" s="102"/>
      <c r="D27" s="102"/>
      <c r="E27" s="102"/>
      <c r="F27" s="102"/>
      <c r="G27" s="102"/>
      <c r="H27" s="102"/>
      <c r="I27" s="102"/>
      <c r="J27" s="102"/>
      <c r="K27" s="102"/>
      <c r="L27" s="102"/>
      <c r="M27" s="102"/>
    </row>
    <row r="28" spans="2:30" x14ac:dyDescent="0.25">
      <c r="B28" s="131"/>
    </row>
    <row r="31" spans="2:30" x14ac:dyDescent="0.25">
      <c r="M31" s="186"/>
      <c r="N31" s="193"/>
      <c r="O31" s="193"/>
      <c r="P31" s="193"/>
      <c r="Q31" s="193"/>
      <c r="R31" s="193"/>
      <c r="S31" s="193"/>
      <c r="T31" s="193"/>
      <c r="U31" s="186"/>
    </row>
    <row r="32" spans="2:30" x14ac:dyDescent="0.25">
      <c r="M32" s="186"/>
      <c r="N32" s="193"/>
      <c r="O32" s="193"/>
      <c r="P32" s="193"/>
      <c r="Q32" s="193"/>
      <c r="R32" s="193"/>
      <c r="S32" s="193"/>
      <c r="T32" s="193"/>
      <c r="U32" s="186"/>
    </row>
    <row r="33" spans="13:21" x14ac:dyDescent="0.25">
      <c r="M33" s="192"/>
      <c r="N33" s="193"/>
      <c r="O33" s="193"/>
      <c r="P33" s="193"/>
      <c r="Q33" s="193"/>
      <c r="R33" s="193"/>
      <c r="S33" s="193"/>
      <c r="T33" s="193"/>
      <c r="U33" s="186"/>
    </row>
    <row r="34" spans="13:21" x14ac:dyDescent="0.25">
      <c r="M34" s="187"/>
      <c r="N34" s="194"/>
      <c r="S34" s="195"/>
      <c r="T34" s="195"/>
      <c r="U34" s="188"/>
    </row>
    <row r="35" spans="13:21" x14ac:dyDescent="0.25">
      <c r="M35" s="187"/>
      <c r="N35" s="194"/>
      <c r="S35" s="195"/>
      <c r="T35" s="195"/>
      <c r="U35" s="188"/>
    </row>
    <row r="36" spans="13:21" x14ac:dyDescent="0.25">
      <c r="M36" s="187"/>
      <c r="N36" s="194"/>
      <c r="S36" s="195"/>
      <c r="T36" s="195"/>
      <c r="U36" s="188"/>
    </row>
    <row r="37" spans="13:21" x14ac:dyDescent="0.25">
      <c r="M37" s="187"/>
      <c r="N37" s="194"/>
      <c r="S37" s="195"/>
      <c r="T37" s="195"/>
      <c r="U37" s="188"/>
    </row>
    <row r="38" spans="13:21" x14ac:dyDescent="0.25">
      <c r="M38" s="187"/>
      <c r="N38" s="194"/>
      <c r="S38" s="195"/>
      <c r="T38" s="195"/>
      <c r="U38" s="188"/>
    </row>
    <row r="39" spans="13:21" x14ac:dyDescent="0.25">
      <c r="M39" s="187"/>
      <c r="N39" s="194"/>
      <c r="S39" s="195"/>
      <c r="T39" s="195"/>
      <c r="U39" s="188"/>
    </row>
    <row r="40" spans="13:21" x14ac:dyDescent="0.25">
      <c r="M40" s="187"/>
      <c r="N40" s="194"/>
      <c r="S40" s="195"/>
      <c r="T40" s="195"/>
      <c r="U40" s="188"/>
    </row>
    <row r="41" spans="13:21" x14ac:dyDescent="0.25">
      <c r="M41" s="187"/>
      <c r="N41" s="194"/>
      <c r="S41" s="195"/>
      <c r="T41" s="195"/>
      <c r="U41" s="188"/>
    </row>
    <row r="42" spans="13:21" x14ac:dyDescent="0.25">
      <c r="M42" s="187"/>
      <c r="N42" s="194"/>
      <c r="S42" s="195"/>
      <c r="T42" s="195"/>
      <c r="U42" s="188"/>
    </row>
    <row r="43" spans="13:21" x14ac:dyDescent="0.25">
      <c r="M43" s="187"/>
      <c r="N43" s="194"/>
      <c r="S43" s="195"/>
      <c r="T43" s="195"/>
      <c r="U43" s="188"/>
    </row>
    <row r="44" spans="13:21" x14ac:dyDescent="0.25">
      <c r="M44" s="187"/>
      <c r="N44" s="194"/>
      <c r="S44" s="195"/>
      <c r="T44" s="195"/>
      <c r="U44" s="188"/>
    </row>
    <row r="45" spans="13:21" x14ac:dyDescent="0.25">
      <c r="M45" s="187"/>
      <c r="N45" s="194"/>
      <c r="S45" s="195"/>
      <c r="T45" s="195"/>
      <c r="U45" s="188"/>
    </row>
    <row r="46" spans="13:21" x14ac:dyDescent="0.25">
      <c r="M46" s="187"/>
      <c r="N46" s="194"/>
      <c r="S46" s="195"/>
      <c r="T46" s="195"/>
      <c r="U46" s="188"/>
    </row>
    <row r="47" spans="13:21" x14ac:dyDescent="0.25">
      <c r="M47" s="187"/>
      <c r="N47" s="188"/>
      <c r="O47" s="188"/>
      <c r="P47" s="188"/>
      <c r="Q47" s="188"/>
      <c r="R47" s="188"/>
      <c r="S47" s="188"/>
      <c r="T47" s="188"/>
      <c r="U47" s="188"/>
    </row>
    <row r="202" spans="1:19" s="17" customFormat="1" ht="28.5" x14ac:dyDescent="0.45">
      <c r="A202"/>
      <c r="B202" s="19"/>
      <c r="I202"/>
      <c r="J202"/>
      <c r="K202"/>
      <c r="L202"/>
      <c r="M202"/>
      <c r="N202"/>
      <c r="O202"/>
      <c r="P202"/>
      <c r="Q202"/>
      <c r="R202"/>
      <c r="S202"/>
    </row>
    <row r="207" spans="1:19" s="17" customFormat="1" ht="28.5" x14ac:dyDescent="0.45">
      <c r="A207"/>
      <c r="B207" s="19"/>
      <c r="I207"/>
      <c r="J207"/>
      <c r="K207"/>
      <c r="L207"/>
      <c r="M207"/>
      <c r="N207"/>
      <c r="O207"/>
      <c r="P207"/>
      <c r="Q207"/>
      <c r="R207"/>
      <c r="S207"/>
    </row>
  </sheetData>
  <mergeCells count="24">
    <mergeCell ref="AA11:AB11"/>
    <mergeCell ref="AA10:AD10"/>
    <mergeCell ref="AC11:AD11"/>
    <mergeCell ref="W10:Z10"/>
    <mergeCell ref="W11:X11"/>
    <mergeCell ref="Y11:Z11"/>
    <mergeCell ref="B7:O7"/>
    <mergeCell ref="C10:F10"/>
    <mergeCell ref="G10:J10"/>
    <mergeCell ref="K10:N10"/>
    <mergeCell ref="M11:N11"/>
    <mergeCell ref="S10:V10"/>
    <mergeCell ref="S11:T11"/>
    <mergeCell ref="U11:V11"/>
    <mergeCell ref="O10:R10"/>
    <mergeCell ref="O11:P11"/>
    <mergeCell ref="Q11:R11"/>
    <mergeCell ref="B26:M26"/>
    <mergeCell ref="B11:B12"/>
    <mergeCell ref="C11:D11"/>
    <mergeCell ref="E11:F11"/>
    <mergeCell ref="G11:H11"/>
    <mergeCell ref="I11:J11"/>
    <mergeCell ref="K11:L11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9" tint="-0.249977111117893"/>
  </sheetPr>
  <dimension ref="A1:W60"/>
  <sheetViews>
    <sheetView showGridLines="0" zoomScale="80" zoomScaleNormal="80" workbookViewId="0">
      <selection activeCell="I34" sqref="I34"/>
    </sheetView>
  </sheetViews>
  <sheetFormatPr baseColWidth="10" defaultColWidth="11.5703125" defaultRowHeight="12.75" x14ac:dyDescent="0.2"/>
  <cols>
    <col min="1" max="1" width="3.85546875" style="215" customWidth="1"/>
    <col min="2" max="2" width="17.140625" style="215" customWidth="1"/>
    <col min="3" max="9" width="9.5703125" style="225" customWidth="1"/>
    <col min="10" max="20" width="9.5703125" style="215" customWidth="1"/>
    <col min="21" max="16384" width="11.5703125" style="215"/>
  </cols>
  <sheetData>
    <row r="1" spans="1:23" x14ac:dyDescent="0.2">
      <c r="G1" s="273" t="s">
        <v>0</v>
      </c>
    </row>
    <row r="2" spans="1:23" x14ac:dyDescent="0.2">
      <c r="G2" s="273" t="s">
        <v>1</v>
      </c>
    </row>
    <row r="5" spans="1:23" x14ac:dyDescent="0.2">
      <c r="B5" s="262" t="s">
        <v>88</v>
      </c>
      <c r="C5" s="263"/>
      <c r="D5" s="263"/>
      <c r="E5" s="263"/>
      <c r="F5" s="263"/>
      <c r="G5" s="263"/>
      <c r="H5" s="263"/>
      <c r="I5" s="263"/>
      <c r="J5" s="263"/>
      <c r="K5" s="263"/>
      <c r="L5" s="264"/>
      <c r="M5" s="264"/>
      <c r="N5" s="264"/>
    </row>
    <row r="7" spans="1:23" ht="27" customHeight="1" x14ac:dyDescent="0.2">
      <c r="B7" s="291" t="s">
        <v>126</v>
      </c>
      <c r="C7" s="291"/>
      <c r="D7" s="291"/>
      <c r="E7" s="291"/>
      <c r="F7" s="291"/>
      <c r="G7" s="291"/>
      <c r="H7" s="291"/>
      <c r="I7" s="291"/>
      <c r="J7" s="291"/>
      <c r="K7" s="291"/>
    </row>
    <row r="8" spans="1:23" ht="22.5" customHeight="1" x14ac:dyDescent="0.2">
      <c r="B8" s="233" t="s">
        <v>127</v>
      </c>
    </row>
    <row r="9" spans="1:23" ht="14.45" customHeight="1" x14ac:dyDescent="0.2">
      <c r="B9" s="233"/>
    </row>
    <row r="10" spans="1:23" ht="18.600000000000001" customHeight="1" x14ac:dyDescent="0.2">
      <c r="B10" s="307" t="s">
        <v>95</v>
      </c>
      <c r="C10" s="265"/>
      <c r="D10" s="266"/>
      <c r="E10" s="266"/>
      <c r="F10" s="266"/>
      <c r="G10" s="266"/>
      <c r="H10" s="266"/>
      <c r="I10" s="266"/>
      <c r="J10" s="266"/>
      <c r="K10" s="266"/>
      <c r="L10" s="266"/>
      <c r="M10" s="266"/>
      <c r="N10" s="266"/>
      <c r="O10" s="266"/>
      <c r="P10" s="266"/>
      <c r="Q10" s="266"/>
      <c r="R10" s="266"/>
      <c r="S10" s="266"/>
      <c r="T10" s="266"/>
      <c r="U10" s="266"/>
      <c r="V10" s="266"/>
      <c r="W10" s="266"/>
    </row>
    <row r="11" spans="1:23" ht="18.600000000000001" customHeight="1" x14ac:dyDescent="0.2">
      <c r="A11" s="234"/>
      <c r="B11" s="307"/>
      <c r="C11" s="304">
        <v>2018</v>
      </c>
      <c r="D11" s="305"/>
      <c r="E11" s="306"/>
      <c r="F11" s="304">
        <v>2019</v>
      </c>
      <c r="G11" s="305"/>
      <c r="H11" s="306"/>
      <c r="I11" s="304">
        <v>2020</v>
      </c>
      <c r="J11" s="305"/>
      <c r="K11" s="305"/>
      <c r="L11" s="304">
        <v>2021</v>
      </c>
      <c r="M11" s="305"/>
      <c r="N11" s="305"/>
      <c r="O11" s="304">
        <v>2022</v>
      </c>
      <c r="P11" s="305"/>
      <c r="Q11" s="305"/>
      <c r="R11" s="304">
        <v>2023</v>
      </c>
      <c r="S11" s="305"/>
      <c r="T11" s="305"/>
      <c r="U11" s="304">
        <v>2024</v>
      </c>
      <c r="V11" s="305"/>
      <c r="W11" s="305"/>
    </row>
    <row r="12" spans="1:23" ht="18.600000000000001" customHeight="1" x14ac:dyDescent="0.2">
      <c r="B12" s="307"/>
      <c r="C12" s="267" t="s">
        <v>15</v>
      </c>
      <c r="D12" s="223" t="s">
        <v>41</v>
      </c>
      <c r="E12" s="268" t="s">
        <v>49</v>
      </c>
      <c r="F12" s="267" t="s">
        <v>15</v>
      </c>
      <c r="G12" s="223" t="s">
        <v>41</v>
      </c>
      <c r="H12" s="268" t="s">
        <v>49</v>
      </c>
      <c r="I12" s="223" t="s">
        <v>15</v>
      </c>
      <c r="J12" s="223" t="s">
        <v>41</v>
      </c>
      <c r="K12" s="223" t="s">
        <v>49</v>
      </c>
      <c r="L12" s="223" t="s">
        <v>15</v>
      </c>
      <c r="M12" s="223" t="s">
        <v>41</v>
      </c>
      <c r="N12" s="223" t="s">
        <v>49</v>
      </c>
      <c r="O12" s="223" t="s">
        <v>15</v>
      </c>
      <c r="P12" s="223" t="s">
        <v>41</v>
      </c>
      <c r="Q12" s="223" t="s">
        <v>49</v>
      </c>
      <c r="R12" s="223" t="s">
        <v>15</v>
      </c>
      <c r="S12" s="223" t="s">
        <v>41</v>
      </c>
      <c r="T12" s="223" t="s">
        <v>49</v>
      </c>
      <c r="U12" s="223" t="s">
        <v>15</v>
      </c>
      <c r="V12" s="223" t="s">
        <v>41</v>
      </c>
      <c r="W12" s="223" t="s">
        <v>49</v>
      </c>
    </row>
    <row r="13" spans="1:23" x14ac:dyDescent="0.2">
      <c r="B13" s="259" t="s">
        <v>32</v>
      </c>
      <c r="C13" s="269">
        <v>21</v>
      </c>
      <c r="D13" s="270">
        <v>17</v>
      </c>
      <c r="E13" s="271">
        <v>4</v>
      </c>
      <c r="F13" s="269">
        <f>G13+H13</f>
        <v>15</v>
      </c>
      <c r="G13" s="270">
        <v>13</v>
      </c>
      <c r="H13" s="271">
        <v>2</v>
      </c>
      <c r="I13" s="272">
        <f>J13+K13</f>
        <v>14</v>
      </c>
      <c r="J13" s="260">
        <v>9</v>
      </c>
      <c r="K13" s="260">
        <v>5</v>
      </c>
      <c r="L13" s="272">
        <v>11</v>
      </c>
      <c r="M13" s="255">
        <v>10</v>
      </c>
      <c r="N13" s="255">
        <v>1</v>
      </c>
      <c r="O13" s="255">
        <v>27</v>
      </c>
      <c r="P13" s="255">
        <v>25</v>
      </c>
      <c r="Q13" s="255">
        <v>2</v>
      </c>
      <c r="R13" s="255">
        <v>17</v>
      </c>
      <c r="S13" s="255">
        <v>13</v>
      </c>
      <c r="T13" s="255">
        <v>4</v>
      </c>
      <c r="U13" s="280">
        <v>40</v>
      </c>
      <c r="V13" s="280">
        <v>25</v>
      </c>
      <c r="W13" s="280">
        <v>15</v>
      </c>
    </row>
    <row r="14" spans="1:23" x14ac:dyDescent="0.2">
      <c r="B14" s="259" t="s">
        <v>26</v>
      </c>
      <c r="C14" s="269">
        <v>971</v>
      </c>
      <c r="D14" s="270">
        <v>763</v>
      </c>
      <c r="E14" s="271">
        <v>208</v>
      </c>
      <c r="F14" s="269">
        <f t="shared" ref="F14:F30" si="0">G14+H14</f>
        <v>899</v>
      </c>
      <c r="G14" s="270">
        <v>774</v>
      </c>
      <c r="H14" s="271">
        <v>125</v>
      </c>
      <c r="I14" s="272">
        <f t="shared" ref="I14:I30" si="1">J14+K14</f>
        <v>738</v>
      </c>
      <c r="J14" s="260">
        <v>651</v>
      </c>
      <c r="K14" s="260">
        <v>87</v>
      </c>
      <c r="L14" s="272">
        <v>939</v>
      </c>
      <c r="M14" s="255">
        <v>847</v>
      </c>
      <c r="N14" s="255">
        <v>92</v>
      </c>
      <c r="O14" s="255">
        <v>1106</v>
      </c>
      <c r="P14" s="255">
        <v>969</v>
      </c>
      <c r="Q14" s="255">
        <v>137</v>
      </c>
      <c r="R14" s="255">
        <v>1452</v>
      </c>
      <c r="S14" s="255">
        <v>1323</v>
      </c>
      <c r="T14" s="255">
        <v>129</v>
      </c>
      <c r="U14" s="280">
        <v>2040</v>
      </c>
      <c r="V14" s="280">
        <v>1588</v>
      </c>
      <c r="W14" s="280">
        <v>452</v>
      </c>
    </row>
    <row r="15" spans="1:23" x14ac:dyDescent="0.2">
      <c r="B15" s="259" t="s">
        <v>29</v>
      </c>
      <c r="C15" s="269">
        <v>109</v>
      </c>
      <c r="D15" s="270">
        <v>84</v>
      </c>
      <c r="E15" s="271">
        <v>25</v>
      </c>
      <c r="F15" s="269">
        <f t="shared" si="0"/>
        <v>120</v>
      </c>
      <c r="G15" s="270">
        <v>110</v>
      </c>
      <c r="H15" s="271">
        <v>10</v>
      </c>
      <c r="I15" s="272">
        <f t="shared" si="1"/>
        <v>82</v>
      </c>
      <c r="J15" s="260">
        <v>66</v>
      </c>
      <c r="K15" s="260">
        <v>16</v>
      </c>
      <c r="L15" s="272">
        <v>117</v>
      </c>
      <c r="M15" s="255">
        <v>101</v>
      </c>
      <c r="N15" s="255">
        <v>16</v>
      </c>
      <c r="O15" s="255">
        <v>132</v>
      </c>
      <c r="P15" s="255">
        <v>114</v>
      </c>
      <c r="Q15" s="255">
        <v>18</v>
      </c>
      <c r="R15" s="255">
        <v>202</v>
      </c>
      <c r="S15" s="255">
        <v>186</v>
      </c>
      <c r="T15" s="255">
        <v>16</v>
      </c>
      <c r="U15" s="280">
        <v>267</v>
      </c>
      <c r="V15" s="280">
        <v>185</v>
      </c>
      <c r="W15" s="280">
        <v>82</v>
      </c>
    </row>
    <row r="16" spans="1:23" x14ac:dyDescent="0.2">
      <c r="B16" s="259" t="s">
        <v>50</v>
      </c>
      <c r="C16" s="269">
        <v>164</v>
      </c>
      <c r="D16" s="270">
        <v>129</v>
      </c>
      <c r="E16" s="271">
        <v>35</v>
      </c>
      <c r="F16" s="269">
        <f t="shared" si="0"/>
        <v>131</v>
      </c>
      <c r="G16" s="270">
        <v>117</v>
      </c>
      <c r="H16" s="271">
        <v>14</v>
      </c>
      <c r="I16" s="272">
        <f t="shared" si="1"/>
        <v>142</v>
      </c>
      <c r="J16" s="260">
        <v>128</v>
      </c>
      <c r="K16" s="260">
        <v>14</v>
      </c>
      <c r="L16" s="272">
        <v>164</v>
      </c>
      <c r="M16" s="255">
        <v>143</v>
      </c>
      <c r="N16" s="255">
        <v>21</v>
      </c>
      <c r="O16" s="255">
        <v>226</v>
      </c>
      <c r="P16" s="255">
        <v>194</v>
      </c>
      <c r="Q16" s="255">
        <v>32</v>
      </c>
      <c r="R16" s="255">
        <v>243</v>
      </c>
      <c r="S16" s="255">
        <v>215</v>
      </c>
      <c r="T16" s="255">
        <v>28</v>
      </c>
      <c r="U16" s="280">
        <v>333</v>
      </c>
      <c r="V16" s="280">
        <v>245</v>
      </c>
      <c r="W16" s="280">
        <v>88</v>
      </c>
    </row>
    <row r="17" spans="2:23" x14ac:dyDescent="0.2">
      <c r="B17" s="259" t="s">
        <v>21</v>
      </c>
      <c r="C17" s="269">
        <v>254</v>
      </c>
      <c r="D17" s="270">
        <v>150</v>
      </c>
      <c r="E17" s="271">
        <v>104</v>
      </c>
      <c r="F17" s="269">
        <f t="shared" si="0"/>
        <v>301</v>
      </c>
      <c r="G17" s="270">
        <v>255</v>
      </c>
      <c r="H17" s="271">
        <v>46</v>
      </c>
      <c r="I17" s="272">
        <f t="shared" si="1"/>
        <v>214</v>
      </c>
      <c r="J17" s="260">
        <v>183</v>
      </c>
      <c r="K17" s="260">
        <v>31</v>
      </c>
      <c r="L17" s="272">
        <v>229</v>
      </c>
      <c r="M17" s="255">
        <v>183</v>
      </c>
      <c r="N17" s="255">
        <v>46</v>
      </c>
      <c r="O17" s="255">
        <v>219</v>
      </c>
      <c r="P17" s="255">
        <v>172</v>
      </c>
      <c r="Q17" s="255">
        <v>47</v>
      </c>
      <c r="R17" s="255">
        <v>267</v>
      </c>
      <c r="S17" s="255">
        <v>227</v>
      </c>
      <c r="T17" s="255">
        <v>40</v>
      </c>
      <c r="U17" s="280">
        <v>530</v>
      </c>
      <c r="V17" s="280">
        <v>391</v>
      </c>
      <c r="W17" s="280">
        <v>139</v>
      </c>
    </row>
    <row r="18" spans="2:23" x14ac:dyDescent="0.2">
      <c r="B18" s="259" t="s">
        <v>22</v>
      </c>
      <c r="C18" s="269">
        <v>62</v>
      </c>
      <c r="D18" s="270">
        <v>49</v>
      </c>
      <c r="E18" s="271">
        <v>13</v>
      </c>
      <c r="F18" s="269">
        <f t="shared" si="0"/>
        <v>51</v>
      </c>
      <c r="G18" s="270">
        <v>40</v>
      </c>
      <c r="H18" s="271">
        <v>11</v>
      </c>
      <c r="I18" s="272">
        <f t="shared" si="1"/>
        <v>35</v>
      </c>
      <c r="J18" s="260">
        <v>26</v>
      </c>
      <c r="K18" s="260">
        <v>9</v>
      </c>
      <c r="L18" s="272">
        <v>36</v>
      </c>
      <c r="M18" s="255">
        <v>30</v>
      </c>
      <c r="N18" s="255">
        <v>6</v>
      </c>
      <c r="O18" s="255">
        <v>48</v>
      </c>
      <c r="P18" s="255">
        <v>40</v>
      </c>
      <c r="Q18" s="255">
        <v>8</v>
      </c>
      <c r="R18" s="255">
        <v>53</v>
      </c>
      <c r="S18" s="255">
        <v>48</v>
      </c>
      <c r="T18" s="255">
        <v>5</v>
      </c>
      <c r="U18" s="280">
        <v>115</v>
      </c>
      <c r="V18" s="280">
        <v>75</v>
      </c>
      <c r="W18" s="280">
        <v>40</v>
      </c>
    </row>
    <row r="19" spans="2:23" x14ac:dyDescent="0.2">
      <c r="B19" s="259" t="s">
        <v>30</v>
      </c>
      <c r="C19" s="269">
        <v>159</v>
      </c>
      <c r="D19" s="270">
        <v>117</v>
      </c>
      <c r="E19" s="271">
        <v>42</v>
      </c>
      <c r="F19" s="269">
        <f t="shared" si="0"/>
        <v>139</v>
      </c>
      <c r="G19" s="270">
        <v>124</v>
      </c>
      <c r="H19" s="271">
        <v>15</v>
      </c>
      <c r="I19" s="272">
        <f t="shared" si="1"/>
        <v>137</v>
      </c>
      <c r="J19" s="260">
        <v>114</v>
      </c>
      <c r="K19" s="260">
        <v>23</v>
      </c>
      <c r="L19" s="272">
        <v>130</v>
      </c>
      <c r="M19" s="255">
        <v>107</v>
      </c>
      <c r="N19" s="255">
        <v>23</v>
      </c>
      <c r="O19" s="255">
        <v>135</v>
      </c>
      <c r="P19" s="255">
        <v>119</v>
      </c>
      <c r="Q19" s="255">
        <v>16</v>
      </c>
      <c r="R19" s="255">
        <v>164</v>
      </c>
      <c r="S19" s="255">
        <v>131</v>
      </c>
      <c r="T19" s="255">
        <v>33</v>
      </c>
      <c r="U19" s="280">
        <v>313</v>
      </c>
      <c r="V19" s="280">
        <v>211</v>
      </c>
      <c r="W19" s="280">
        <v>102</v>
      </c>
    </row>
    <row r="20" spans="2:23" x14ac:dyDescent="0.2">
      <c r="B20" s="259" t="s">
        <v>16</v>
      </c>
      <c r="C20" s="269">
        <v>2186</v>
      </c>
      <c r="D20" s="270">
        <v>1618</v>
      </c>
      <c r="E20" s="271">
        <v>568</v>
      </c>
      <c r="F20" s="269">
        <f t="shared" si="0"/>
        <v>1724</v>
      </c>
      <c r="G20" s="270">
        <v>1408</v>
      </c>
      <c r="H20" s="271">
        <v>316</v>
      </c>
      <c r="I20" s="272">
        <f t="shared" si="1"/>
        <v>1209</v>
      </c>
      <c r="J20" s="260">
        <v>1112</v>
      </c>
      <c r="K20" s="260">
        <v>97</v>
      </c>
      <c r="L20" s="272">
        <v>1936</v>
      </c>
      <c r="M20" s="255">
        <v>1724</v>
      </c>
      <c r="N20" s="255">
        <v>212</v>
      </c>
      <c r="O20" s="255">
        <v>2255</v>
      </c>
      <c r="P20" s="255">
        <v>2067</v>
      </c>
      <c r="Q20" s="255">
        <v>188</v>
      </c>
      <c r="R20" s="255">
        <v>2667</v>
      </c>
      <c r="S20" s="255">
        <v>2456</v>
      </c>
      <c r="T20" s="255">
        <v>211</v>
      </c>
      <c r="U20" s="280">
        <v>3689</v>
      </c>
      <c r="V20" s="280">
        <v>2949</v>
      </c>
      <c r="W20" s="280">
        <v>740</v>
      </c>
    </row>
    <row r="21" spans="2:23" x14ac:dyDescent="0.2">
      <c r="B21" s="259" t="s">
        <v>27</v>
      </c>
      <c r="C21" s="269">
        <v>1889</v>
      </c>
      <c r="D21" s="270">
        <v>1297</v>
      </c>
      <c r="E21" s="271">
        <v>592</v>
      </c>
      <c r="F21" s="269">
        <f t="shared" si="0"/>
        <v>1591</v>
      </c>
      <c r="G21" s="270">
        <v>1183</v>
      </c>
      <c r="H21" s="271">
        <v>408</v>
      </c>
      <c r="I21" s="272">
        <f t="shared" si="1"/>
        <v>1225</v>
      </c>
      <c r="J21" s="260">
        <v>1058</v>
      </c>
      <c r="K21" s="260">
        <v>167</v>
      </c>
      <c r="L21" s="272">
        <v>1907</v>
      </c>
      <c r="M21" s="255">
        <v>1520</v>
      </c>
      <c r="N21" s="255">
        <v>387</v>
      </c>
      <c r="O21" s="255">
        <v>2190</v>
      </c>
      <c r="P21" s="255">
        <v>1821</v>
      </c>
      <c r="Q21" s="255">
        <v>369</v>
      </c>
      <c r="R21" s="255">
        <v>2585</v>
      </c>
      <c r="S21" s="255">
        <v>2227</v>
      </c>
      <c r="T21" s="255">
        <v>358</v>
      </c>
      <c r="U21" s="280">
        <v>3973</v>
      </c>
      <c r="V21" s="280">
        <v>2913</v>
      </c>
      <c r="W21" s="280">
        <v>1060</v>
      </c>
    </row>
    <row r="22" spans="2:23" x14ac:dyDescent="0.2">
      <c r="B22" s="259" t="s">
        <v>17</v>
      </c>
      <c r="C22" s="269">
        <v>91</v>
      </c>
      <c r="D22" s="270">
        <v>56</v>
      </c>
      <c r="E22" s="271">
        <v>35</v>
      </c>
      <c r="F22" s="269">
        <f t="shared" si="0"/>
        <v>52</v>
      </c>
      <c r="G22" s="270">
        <v>40</v>
      </c>
      <c r="H22" s="271">
        <v>12</v>
      </c>
      <c r="I22" s="272">
        <f t="shared" si="1"/>
        <v>54</v>
      </c>
      <c r="J22" s="260">
        <v>42</v>
      </c>
      <c r="K22" s="260">
        <v>12</v>
      </c>
      <c r="L22" s="272">
        <v>103</v>
      </c>
      <c r="M22" s="255">
        <v>82</v>
      </c>
      <c r="N22" s="255">
        <v>21</v>
      </c>
      <c r="O22" s="255">
        <v>130</v>
      </c>
      <c r="P22" s="255">
        <v>100</v>
      </c>
      <c r="Q22" s="255">
        <v>30</v>
      </c>
      <c r="R22" s="255">
        <v>142</v>
      </c>
      <c r="S22" s="255">
        <v>119</v>
      </c>
      <c r="T22" s="255">
        <v>23</v>
      </c>
      <c r="U22" s="280">
        <v>242</v>
      </c>
      <c r="V22" s="280">
        <v>147</v>
      </c>
      <c r="W22" s="280">
        <v>95</v>
      </c>
    </row>
    <row r="23" spans="2:23" x14ac:dyDescent="0.2">
      <c r="B23" s="259" t="s">
        <v>19</v>
      </c>
      <c r="C23" s="269">
        <v>128</v>
      </c>
      <c r="D23" s="270">
        <v>84</v>
      </c>
      <c r="E23" s="271">
        <v>44</v>
      </c>
      <c r="F23" s="269">
        <f t="shared" si="0"/>
        <v>85</v>
      </c>
      <c r="G23" s="270">
        <v>60</v>
      </c>
      <c r="H23" s="271">
        <v>25</v>
      </c>
      <c r="I23" s="272">
        <f t="shared" si="1"/>
        <v>83</v>
      </c>
      <c r="J23" s="260">
        <v>65</v>
      </c>
      <c r="K23" s="260">
        <v>18</v>
      </c>
      <c r="L23" s="272">
        <v>170</v>
      </c>
      <c r="M23" s="255">
        <v>136</v>
      </c>
      <c r="N23" s="255">
        <v>34</v>
      </c>
      <c r="O23" s="255">
        <v>141</v>
      </c>
      <c r="P23" s="255">
        <v>100</v>
      </c>
      <c r="Q23" s="255">
        <v>41</v>
      </c>
      <c r="R23" s="255">
        <v>153</v>
      </c>
      <c r="S23" s="255">
        <v>124</v>
      </c>
      <c r="T23" s="255">
        <v>29</v>
      </c>
      <c r="U23" s="280">
        <v>285</v>
      </c>
      <c r="V23" s="280">
        <v>177</v>
      </c>
      <c r="W23" s="280">
        <v>108</v>
      </c>
    </row>
    <row r="24" spans="2:23" x14ac:dyDescent="0.2">
      <c r="B24" s="259" t="s">
        <v>20</v>
      </c>
      <c r="C24" s="269">
        <v>93</v>
      </c>
      <c r="D24" s="270">
        <v>72</v>
      </c>
      <c r="E24" s="271">
        <v>21</v>
      </c>
      <c r="F24" s="269">
        <f t="shared" si="0"/>
        <v>82</v>
      </c>
      <c r="G24" s="270">
        <v>64</v>
      </c>
      <c r="H24" s="271">
        <v>18</v>
      </c>
      <c r="I24" s="272">
        <f t="shared" si="1"/>
        <v>61</v>
      </c>
      <c r="J24" s="260">
        <v>48</v>
      </c>
      <c r="K24" s="260">
        <v>13</v>
      </c>
      <c r="L24" s="272">
        <v>84</v>
      </c>
      <c r="M24" s="255">
        <v>69</v>
      </c>
      <c r="N24" s="255">
        <v>15</v>
      </c>
      <c r="O24" s="255">
        <v>108</v>
      </c>
      <c r="P24" s="255">
        <v>94</v>
      </c>
      <c r="Q24" s="255">
        <v>14</v>
      </c>
      <c r="R24" s="255">
        <v>138</v>
      </c>
      <c r="S24" s="255">
        <v>124</v>
      </c>
      <c r="T24" s="255">
        <v>14</v>
      </c>
      <c r="U24" s="280">
        <v>204</v>
      </c>
      <c r="V24" s="280">
        <v>134</v>
      </c>
      <c r="W24" s="280">
        <v>70</v>
      </c>
    </row>
    <row r="25" spans="2:23" x14ac:dyDescent="0.2">
      <c r="B25" s="259" t="s">
        <v>23</v>
      </c>
      <c r="C25" s="269">
        <v>451</v>
      </c>
      <c r="D25" s="270">
        <v>330</v>
      </c>
      <c r="E25" s="271">
        <v>121</v>
      </c>
      <c r="F25" s="269">
        <f t="shared" si="0"/>
        <v>411</v>
      </c>
      <c r="G25" s="270">
        <v>336</v>
      </c>
      <c r="H25" s="271">
        <v>75</v>
      </c>
      <c r="I25" s="272">
        <f t="shared" si="1"/>
        <v>374</v>
      </c>
      <c r="J25" s="260">
        <v>314</v>
      </c>
      <c r="K25" s="260">
        <v>60</v>
      </c>
      <c r="L25" s="272">
        <v>437</v>
      </c>
      <c r="M25" s="255">
        <v>380</v>
      </c>
      <c r="N25" s="255">
        <v>57</v>
      </c>
      <c r="O25" s="255">
        <v>468</v>
      </c>
      <c r="P25" s="255">
        <v>386</v>
      </c>
      <c r="Q25" s="255">
        <v>82</v>
      </c>
      <c r="R25" s="255">
        <v>524</v>
      </c>
      <c r="S25" s="255">
        <v>448</v>
      </c>
      <c r="T25" s="255">
        <v>76</v>
      </c>
      <c r="U25" s="280">
        <v>968</v>
      </c>
      <c r="V25" s="280">
        <v>677</v>
      </c>
      <c r="W25" s="280">
        <v>291</v>
      </c>
    </row>
    <row r="26" spans="2:23" x14ac:dyDescent="0.2">
      <c r="B26" s="259" t="s">
        <v>24</v>
      </c>
      <c r="C26" s="269">
        <v>62</v>
      </c>
      <c r="D26" s="270">
        <v>37</v>
      </c>
      <c r="E26" s="271">
        <v>25</v>
      </c>
      <c r="F26" s="269">
        <f t="shared" si="0"/>
        <v>60</v>
      </c>
      <c r="G26" s="270">
        <v>40</v>
      </c>
      <c r="H26" s="271">
        <v>20</v>
      </c>
      <c r="I26" s="272">
        <f t="shared" si="1"/>
        <v>40</v>
      </c>
      <c r="J26" s="260">
        <v>32</v>
      </c>
      <c r="K26" s="260">
        <v>8</v>
      </c>
      <c r="L26" s="272">
        <v>64</v>
      </c>
      <c r="M26" s="255">
        <v>50</v>
      </c>
      <c r="N26" s="255">
        <v>14</v>
      </c>
      <c r="O26" s="255">
        <v>76</v>
      </c>
      <c r="P26" s="255">
        <v>56</v>
      </c>
      <c r="Q26" s="255">
        <v>20</v>
      </c>
      <c r="R26" s="255">
        <v>78</v>
      </c>
      <c r="S26" s="255">
        <v>56</v>
      </c>
      <c r="T26" s="255">
        <v>22</v>
      </c>
      <c r="U26" s="280">
        <v>132</v>
      </c>
      <c r="V26" s="280">
        <v>82</v>
      </c>
      <c r="W26" s="280">
        <v>50</v>
      </c>
    </row>
    <row r="27" spans="2:23" x14ac:dyDescent="0.2">
      <c r="B27" s="259" t="s">
        <v>28</v>
      </c>
      <c r="C27" s="269">
        <v>60</v>
      </c>
      <c r="D27" s="270">
        <v>44</v>
      </c>
      <c r="E27" s="271">
        <v>16</v>
      </c>
      <c r="F27" s="269">
        <f t="shared" si="0"/>
        <v>53</v>
      </c>
      <c r="G27" s="270">
        <v>47</v>
      </c>
      <c r="H27" s="271">
        <v>6</v>
      </c>
      <c r="I27" s="272">
        <f t="shared" si="1"/>
        <v>38</v>
      </c>
      <c r="J27" s="260">
        <v>33</v>
      </c>
      <c r="K27" s="260">
        <v>5</v>
      </c>
      <c r="L27" s="272">
        <v>33</v>
      </c>
      <c r="M27" s="255">
        <v>25</v>
      </c>
      <c r="N27" s="255">
        <v>8</v>
      </c>
      <c r="O27" s="255">
        <v>57</v>
      </c>
      <c r="P27" s="255">
        <v>48</v>
      </c>
      <c r="Q27" s="255">
        <v>9</v>
      </c>
      <c r="R27" s="255">
        <v>48</v>
      </c>
      <c r="S27" s="255">
        <v>41</v>
      </c>
      <c r="T27" s="255">
        <v>7</v>
      </c>
      <c r="U27" s="280">
        <v>99</v>
      </c>
      <c r="V27" s="280">
        <v>72</v>
      </c>
      <c r="W27" s="280">
        <v>27</v>
      </c>
    </row>
    <row r="28" spans="2:23" x14ac:dyDescent="0.2">
      <c r="B28" s="259" t="s">
        <v>25</v>
      </c>
      <c r="C28" s="269">
        <v>71</v>
      </c>
      <c r="D28" s="270">
        <v>46</v>
      </c>
      <c r="E28" s="271">
        <v>25</v>
      </c>
      <c r="F28" s="269">
        <f t="shared" si="0"/>
        <v>83</v>
      </c>
      <c r="G28" s="270">
        <v>64</v>
      </c>
      <c r="H28" s="271">
        <v>19</v>
      </c>
      <c r="I28" s="272">
        <f t="shared" si="1"/>
        <v>38</v>
      </c>
      <c r="J28" s="260">
        <v>27</v>
      </c>
      <c r="K28" s="260">
        <v>11</v>
      </c>
      <c r="L28" s="272">
        <v>70</v>
      </c>
      <c r="M28" s="255">
        <v>55</v>
      </c>
      <c r="N28" s="255">
        <v>15</v>
      </c>
      <c r="O28" s="255">
        <v>103</v>
      </c>
      <c r="P28" s="255">
        <v>66</v>
      </c>
      <c r="Q28" s="255">
        <v>37</v>
      </c>
      <c r="R28" s="255">
        <v>88</v>
      </c>
      <c r="S28" s="255">
        <v>67</v>
      </c>
      <c r="T28" s="255">
        <v>21</v>
      </c>
      <c r="U28" s="280">
        <v>157</v>
      </c>
      <c r="V28" s="280">
        <v>95</v>
      </c>
      <c r="W28" s="280">
        <v>62</v>
      </c>
    </row>
    <row r="29" spans="2:23" x14ac:dyDescent="0.2">
      <c r="B29" s="259" t="s">
        <v>31</v>
      </c>
      <c r="C29" s="269">
        <v>86</v>
      </c>
      <c r="D29" s="270">
        <v>66</v>
      </c>
      <c r="E29" s="271">
        <v>20</v>
      </c>
      <c r="F29" s="269">
        <f t="shared" si="0"/>
        <v>63</v>
      </c>
      <c r="G29" s="270">
        <v>53</v>
      </c>
      <c r="H29" s="271">
        <v>10</v>
      </c>
      <c r="I29" s="272">
        <f t="shared" si="1"/>
        <v>70</v>
      </c>
      <c r="J29" s="260">
        <v>66</v>
      </c>
      <c r="K29" s="260">
        <v>4</v>
      </c>
      <c r="L29" s="272">
        <v>79</v>
      </c>
      <c r="M29" s="255">
        <v>69</v>
      </c>
      <c r="N29" s="255">
        <v>10</v>
      </c>
      <c r="O29" s="255">
        <v>98</v>
      </c>
      <c r="P29" s="255">
        <v>79</v>
      </c>
      <c r="Q29" s="255">
        <v>19</v>
      </c>
      <c r="R29" s="255">
        <v>91</v>
      </c>
      <c r="S29" s="255">
        <v>65</v>
      </c>
      <c r="T29" s="255">
        <v>26</v>
      </c>
      <c r="U29" s="280">
        <v>147</v>
      </c>
      <c r="V29" s="280">
        <v>96</v>
      </c>
      <c r="W29" s="280">
        <v>51</v>
      </c>
    </row>
    <row r="30" spans="2:23" x14ac:dyDescent="0.2">
      <c r="B30" s="259" t="s">
        <v>18</v>
      </c>
      <c r="C30" s="269">
        <v>123</v>
      </c>
      <c r="D30" s="270">
        <v>76</v>
      </c>
      <c r="E30" s="271">
        <v>47</v>
      </c>
      <c r="F30" s="269">
        <f t="shared" si="0"/>
        <v>119</v>
      </c>
      <c r="G30" s="270">
        <v>104</v>
      </c>
      <c r="H30" s="271">
        <v>15</v>
      </c>
      <c r="I30" s="272">
        <f t="shared" si="1"/>
        <v>64</v>
      </c>
      <c r="J30" s="260">
        <v>54</v>
      </c>
      <c r="K30" s="260">
        <v>10</v>
      </c>
      <c r="L30" s="272">
        <v>116</v>
      </c>
      <c r="M30" s="255">
        <v>91</v>
      </c>
      <c r="N30" s="255">
        <v>25</v>
      </c>
      <c r="O30" s="255">
        <v>117</v>
      </c>
      <c r="P30" s="255">
        <v>84</v>
      </c>
      <c r="Q30" s="255">
        <v>33</v>
      </c>
      <c r="R30" s="255">
        <v>166</v>
      </c>
      <c r="S30" s="255">
        <v>138</v>
      </c>
      <c r="T30" s="255">
        <v>28</v>
      </c>
      <c r="U30" s="280">
        <v>253</v>
      </c>
      <c r="V30" s="280">
        <v>164</v>
      </c>
      <c r="W30" s="280">
        <v>89</v>
      </c>
    </row>
    <row r="31" spans="2:23" x14ac:dyDescent="0.2">
      <c r="B31" s="259" t="s">
        <v>98</v>
      </c>
      <c r="C31" s="269" t="s">
        <v>116</v>
      </c>
      <c r="D31" s="270" t="s">
        <v>116</v>
      </c>
      <c r="E31" s="271" t="s">
        <v>116</v>
      </c>
      <c r="F31" s="269" t="s">
        <v>115</v>
      </c>
      <c r="G31" s="270" t="s">
        <v>115</v>
      </c>
      <c r="H31" s="271" t="s">
        <v>115</v>
      </c>
      <c r="I31" s="272" t="s">
        <v>115</v>
      </c>
      <c r="J31" s="260" t="s">
        <v>115</v>
      </c>
      <c r="K31" s="260" t="s">
        <v>115</v>
      </c>
      <c r="L31" s="272">
        <v>1</v>
      </c>
      <c r="M31" s="260">
        <v>1</v>
      </c>
      <c r="N31" s="260" t="s">
        <v>115</v>
      </c>
      <c r="O31" s="272" t="s">
        <v>115</v>
      </c>
      <c r="P31" s="260" t="s">
        <v>115</v>
      </c>
      <c r="Q31" s="260" t="s">
        <v>115</v>
      </c>
      <c r="R31" s="272" t="s">
        <v>115</v>
      </c>
      <c r="S31" s="260" t="s">
        <v>115</v>
      </c>
      <c r="T31" s="260" t="s">
        <v>115</v>
      </c>
      <c r="U31" s="280">
        <v>9425</v>
      </c>
      <c r="V31" s="281">
        <v>8507</v>
      </c>
      <c r="W31" s="281">
        <v>918</v>
      </c>
    </row>
    <row r="32" spans="2:23" x14ac:dyDescent="0.2">
      <c r="B32" s="261" t="s">
        <v>15</v>
      </c>
      <c r="C32" s="244">
        <f>SUM(C13:C30)</f>
        <v>6980</v>
      </c>
      <c r="D32" s="245">
        <v>5035</v>
      </c>
      <c r="E32" s="246">
        <v>1945</v>
      </c>
      <c r="F32" s="244">
        <f>SUM(F13:F30)</f>
        <v>5979</v>
      </c>
      <c r="G32" s="245">
        <f>SUM(G13:G30)</f>
        <v>4832</v>
      </c>
      <c r="H32" s="246">
        <f>SUM(H13:H30)</f>
        <v>1147</v>
      </c>
      <c r="I32" s="243">
        <f>SUM(I13:I30)</f>
        <v>4618</v>
      </c>
      <c r="J32" s="243">
        <v>4028</v>
      </c>
      <c r="K32" s="243">
        <v>590</v>
      </c>
      <c r="L32" s="243">
        <f>SUM(L13:L31)</f>
        <v>6626</v>
      </c>
      <c r="M32" s="243">
        <f t="shared" ref="M32:N32" si="2">SUM(M13:M31)</f>
        <v>5623</v>
      </c>
      <c r="N32" s="243">
        <f t="shared" si="2"/>
        <v>1003</v>
      </c>
      <c r="O32" s="243">
        <f>SUM(O13:O31)</f>
        <v>7636</v>
      </c>
      <c r="P32" s="243">
        <f t="shared" ref="P32:Q32" si="3">SUM(P13:P31)</f>
        <v>6534</v>
      </c>
      <c r="Q32" s="243">
        <f t="shared" si="3"/>
        <v>1102</v>
      </c>
      <c r="R32" s="243">
        <f>SUM(R13:R31)</f>
        <v>9078</v>
      </c>
      <c r="S32" s="243">
        <f t="shared" ref="S32:T32" si="4">SUM(S13:S31)</f>
        <v>8008</v>
      </c>
      <c r="T32" s="243">
        <f t="shared" si="4"/>
        <v>1070</v>
      </c>
      <c r="U32" s="282">
        <v>23212</v>
      </c>
      <c r="V32" s="282">
        <v>18733</v>
      </c>
      <c r="W32" s="282">
        <v>4479</v>
      </c>
    </row>
    <row r="33" spans="2:13" ht="15" customHeight="1" x14ac:dyDescent="0.2">
      <c r="B33" s="289" t="s">
        <v>133</v>
      </c>
      <c r="C33" s="289"/>
      <c r="D33" s="289"/>
      <c r="E33" s="289"/>
      <c r="F33" s="289"/>
      <c r="G33" s="289"/>
      <c r="H33" s="289"/>
      <c r="I33" s="289"/>
      <c r="J33" s="289"/>
      <c r="K33" s="289"/>
      <c r="L33" s="289"/>
      <c r="M33" s="289"/>
    </row>
    <row r="34" spans="2:13" x14ac:dyDescent="0.2">
      <c r="B34" s="215" t="s">
        <v>138</v>
      </c>
    </row>
    <row r="35" spans="2:13" s="226" customFormat="1" x14ac:dyDescent="0.2">
      <c r="C35" s="231"/>
      <c r="D35" s="231"/>
      <c r="E35" s="231"/>
      <c r="F35" s="231"/>
      <c r="G35" s="231"/>
      <c r="H35" s="231"/>
      <c r="I35" s="231"/>
    </row>
    <row r="36" spans="2:13" s="226" customFormat="1" x14ac:dyDescent="0.2">
      <c r="C36" s="231"/>
      <c r="D36" s="231"/>
      <c r="E36" s="231"/>
      <c r="F36" s="231"/>
      <c r="G36" s="231"/>
      <c r="H36" s="231"/>
      <c r="I36" s="231"/>
    </row>
    <row r="38" spans="2:13" x14ac:dyDescent="0.2">
      <c r="B38" s="237"/>
      <c r="I38" s="215"/>
    </row>
    <row r="39" spans="2:13" x14ac:dyDescent="0.2">
      <c r="I39" s="215"/>
    </row>
    <row r="41" spans="2:13" x14ac:dyDescent="0.2">
      <c r="I41" s="258"/>
    </row>
    <row r="42" spans="2:13" x14ac:dyDescent="0.2">
      <c r="I42" s="258"/>
    </row>
    <row r="43" spans="2:13" x14ac:dyDescent="0.2">
      <c r="I43" s="258"/>
    </row>
    <row r="44" spans="2:13" x14ac:dyDescent="0.2">
      <c r="I44" s="258"/>
    </row>
    <row r="45" spans="2:13" x14ac:dyDescent="0.2">
      <c r="I45" s="258"/>
    </row>
    <row r="46" spans="2:13" x14ac:dyDescent="0.2">
      <c r="I46" s="258"/>
    </row>
    <row r="47" spans="2:13" x14ac:dyDescent="0.2">
      <c r="I47" s="258"/>
    </row>
    <row r="48" spans="2:13" x14ac:dyDescent="0.2">
      <c r="I48" s="258"/>
    </row>
    <row r="49" spans="9:9" x14ac:dyDescent="0.2">
      <c r="I49" s="258"/>
    </row>
    <row r="50" spans="9:9" x14ac:dyDescent="0.2">
      <c r="I50" s="258"/>
    </row>
    <row r="51" spans="9:9" x14ac:dyDescent="0.2">
      <c r="I51" s="258"/>
    </row>
    <row r="52" spans="9:9" x14ac:dyDescent="0.2">
      <c r="I52" s="258"/>
    </row>
    <row r="53" spans="9:9" x14ac:dyDescent="0.2">
      <c r="I53" s="258"/>
    </row>
    <row r="54" spans="9:9" x14ac:dyDescent="0.2">
      <c r="I54" s="258"/>
    </row>
    <row r="55" spans="9:9" x14ac:dyDescent="0.2">
      <c r="I55" s="258"/>
    </row>
    <row r="56" spans="9:9" x14ac:dyDescent="0.2">
      <c r="I56" s="258"/>
    </row>
    <row r="57" spans="9:9" x14ac:dyDescent="0.2">
      <c r="I57" s="258"/>
    </row>
    <row r="58" spans="9:9" x14ac:dyDescent="0.2">
      <c r="I58" s="258"/>
    </row>
    <row r="59" spans="9:9" x14ac:dyDescent="0.2">
      <c r="I59" s="258"/>
    </row>
    <row r="60" spans="9:9" x14ac:dyDescent="0.2">
      <c r="I60" s="258"/>
    </row>
  </sheetData>
  <mergeCells count="10">
    <mergeCell ref="U11:W11"/>
    <mergeCell ref="R11:T11"/>
    <mergeCell ref="O11:Q11"/>
    <mergeCell ref="B7:K7"/>
    <mergeCell ref="B10:B12"/>
    <mergeCell ref="B33:M33"/>
    <mergeCell ref="C11:E11"/>
    <mergeCell ref="F11:H11"/>
    <mergeCell ref="I11:K11"/>
    <mergeCell ref="L11:N11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9" tint="-0.249977111117893"/>
  </sheetPr>
  <dimension ref="B2:W59"/>
  <sheetViews>
    <sheetView showGridLines="0" topLeftCell="A4" zoomScale="70" zoomScaleNormal="70" workbookViewId="0">
      <selection activeCell="B35" sqref="B35"/>
    </sheetView>
  </sheetViews>
  <sheetFormatPr baseColWidth="10" defaultRowHeight="15" x14ac:dyDescent="0.25"/>
  <cols>
    <col min="1" max="1" width="3.85546875" customWidth="1"/>
    <col min="2" max="2" width="17.140625" customWidth="1"/>
    <col min="3" max="9" width="11.42578125" style="17" customWidth="1"/>
    <col min="10" max="17" width="11.42578125" customWidth="1"/>
  </cols>
  <sheetData>
    <row r="2" spans="2:23" x14ac:dyDescent="0.25">
      <c r="G2" s="273" t="s">
        <v>0</v>
      </c>
    </row>
    <row r="3" spans="2:23" x14ac:dyDescent="0.25">
      <c r="G3" s="273" t="s">
        <v>1</v>
      </c>
    </row>
    <row r="4" spans="2:23" ht="36.75" customHeight="1" x14ac:dyDescent="0.25"/>
    <row r="5" spans="2:23" ht="18.75" x14ac:dyDescent="0.25">
      <c r="B5" s="128" t="s">
        <v>94</v>
      </c>
      <c r="C5" s="129"/>
      <c r="D5" s="129"/>
      <c r="E5" s="129"/>
      <c r="F5" s="129"/>
      <c r="G5" s="129"/>
      <c r="H5" s="129"/>
      <c r="I5" s="129"/>
      <c r="J5" s="129"/>
      <c r="K5" s="129"/>
      <c r="L5" s="130"/>
      <c r="M5" s="130"/>
      <c r="N5" s="130"/>
    </row>
    <row r="7" spans="2:23" ht="27" customHeight="1" x14ac:dyDescent="0.25">
      <c r="B7" s="286" t="s">
        <v>124</v>
      </c>
      <c r="C7" s="286"/>
      <c r="D7" s="286"/>
      <c r="E7" s="286"/>
      <c r="F7" s="286"/>
      <c r="G7" s="286"/>
      <c r="H7" s="286"/>
      <c r="I7" s="286"/>
      <c r="J7" s="286"/>
      <c r="K7" s="286"/>
    </row>
    <row r="8" spans="2:23" ht="24" customHeight="1" x14ac:dyDescent="0.25">
      <c r="B8" s="4" t="s">
        <v>125</v>
      </c>
    </row>
    <row r="9" spans="2:23" ht="14.45" customHeight="1" x14ac:dyDescent="0.25">
      <c r="B9" s="4"/>
    </row>
    <row r="10" spans="2:23" ht="16.899999999999999" customHeight="1" x14ac:dyDescent="0.25">
      <c r="B10" s="311" t="s">
        <v>95</v>
      </c>
      <c r="C10" s="116"/>
      <c r="D10" s="117"/>
      <c r="E10" s="117"/>
      <c r="F10" s="117"/>
      <c r="G10" s="117"/>
      <c r="H10" s="117"/>
      <c r="I10" s="117"/>
      <c r="J10" s="117"/>
      <c r="K10" s="117"/>
      <c r="L10" s="117"/>
      <c r="M10" s="117"/>
      <c r="N10" s="117"/>
      <c r="O10" s="117"/>
      <c r="P10" s="117"/>
      <c r="Q10" s="117"/>
      <c r="R10" s="117"/>
      <c r="S10" s="117"/>
      <c r="T10" s="117"/>
      <c r="U10" s="117"/>
      <c r="V10" s="117"/>
      <c r="W10" s="117"/>
    </row>
    <row r="11" spans="2:23" ht="16.899999999999999" customHeight="1" x14ac:dyDescent="0.25">
      <c r="B11" s="311"/>
      <c r="C11" s="308">
        <v>2018</v>
      </c>
      <c r="D11" s="309"/>
      <c r="E11" s="310"/>
      <c r="F11" s="308">
        <v>2019</v>
      </c>
      <c r="G11" s="309"/>
      <c r="H11" s="310"/>
      <c r="I11" s="308">
        <v>2020</v>
      </c>
      <c r="J11" s="309"/>
      <c r="K11" s="309"/>
      <c r="L11" s="308">
        <v>2021</v>
      </c>
      <c r="M11" s="309"/>
      <c r="N11" s="309"/>
      <c r="O11" s="308">
        <v>2022</v>
      </c>
      <c r="P11" s="309"/>
      <c r="Q11" s="309"/>
      <c r="R11" s="308" t="s">
        <v>114</v>
      </c>
      <c r="S11" s="309"/>
      <c r="T11" s="309"/>
      <c r="U11" s="308">
        <v>2024</v>
      </c>
      <c r="V11" s="309"/>
      <c r="W11" s="309"/>
    </row>
    <row r="12" spans="2:23" ht="16.899999999999999" customHeight="1" x14ac:dyDescent="0.25">
      <c r="B12" s="311"/>
      <c r="C12" s="51" t="s">
        <v>15</v>
      </c>
      <c r="D12" s="36" t="s">
        <v>41</v>
      </c>
      <c r="E12" s="36" t="s">
        <v>49</v>
      </c>
      <c r="F12" s="51" t="s">
        <v>15</v>
      </c>
      <c r="G12" s="36" t="s">
        <v>41</v>
      </c>
      <c r="H12" s="28" t="s">
        <v>49</v>
      </c>
      <c r="I12" s="36" t="s">
        <v>15</v>
      </c>
      <c r="J12" s="36" t="s">
        <v>41</v>
      </c>
      <c r="K12" s="36" t="s">
        <v>49</v>
      </c>
      <c r="L12" s="110" t="s">
        <v>15</v>
      </c>
      <c r="M12" s="110" t="s">
        <v>41</v>
      </c>
      <c r="N12" s="110" t="s">
        <v>49</v>
      </c>
      <c r="O12" s="158" t="s">
        <v>15</v>
      </c>
      <c r="P12" s="158" t="s">
        <v>41</v>
      </c>
      <c r="Q12" s="158" t="s">
        <v>49</v>
      </c>
      <c r="R12" s="170" t="s">
        <v>15</v>
      </c>
      <c r="S12" s="170" t="s">
        <v>41</v>
      </c>
      <c r="T12" s="170" t="s">
        <v>49</v>
      </c>
      <c r="U12" s="178" t="s">
        <v>15</v>
      </c>
      <c r="V12" s="178" t="s">
        <v>41</v>
      </c>
      <c r="W12" s="178" t="s">
        <v>46</v>
      </c>
    </row>
    <row r="13" spans="2:23" x14ac:dyDescent="0.25">
      <c r="B13" s="7" t="s">
        <v>32</v>
      </c>
      <c r="C13" s="52">
        <v>397</v>
      </c>
      <c r="D13" s="53">
        <v>372</v>
      </c>
      <c r="E13" s="53">
        <v>25</v>
      </c>
      <c r="F13" s="52">
        <f>G13+H13</f>
        <v>50</v>
      </c>
      <c r="G13" s="18">
        <v>48</v>
      </c>
      <c r="H13" s="43">
        <v>2</v>
      </c>
      <c r="I13" s="54">
        <f>J13+K13</f>
        <v>86</v>
      </c>
      <c r="J13" s="8">
        <v>44</v>
      </c>
      <c r="K13" s="8">
        <v>42</v>
      </c>
      <c r="L13" s="118">
        <v>24</v>
      </c>
      <c r="M13" s="8">
        <v>15</v>
      </c>
      <c r="N13" s="8">
        <v>9</v>
      </c>
      <c r="O13" s="118">
        <v>64</v>
      </c>
      <c r="P13" s="118">
        <v>62</v>
      </c>
      <c r="Q13" s="118">
        <v>2</v>
      </c>
      <c r="R13" s="118">
        <v>31</v>
      </c>
      <c r="S13" s="118">
        <v>5</v>
      </c>
      <c r="T13" s="118">
        <v>26</v>
      </c>
      <c r="U13" s="182">
        <v>107</v>
      </c>
      <c r="V13" s="182">
        <v>39</v>
      </c>
      <c r="W13" s="182">
        <v>68</v>
      </c>
    </row>
    <row r="14" spans="2:23" x14ac:dyDescent="0.25">
      <c r="B14" s="7" t="s">
        <v>26</v>
      </c>
      <c r="C14" s="52">
        <v>3286</v>
      </c>
      <c r="D14" s="53">
        <v>1706</v>
      </c>
      <c r="E14" s="53">
        <v>1580</v>
      </c>
      <c r="F14" s="52">
        <f t="shared" ref="F14:F30" si="0">G14+H14</f>
        <v>2944</v>
      </c>
      <c r="G14" s="18">
        <v>1889</v>
      </c>
      <c r="H14" s="43">
        <v>1055</v>
      </c>
      <c r="I14" s="54">
        <f t="shared" ref="I14:I30" si="1">J14+K14</f>
        <v>2119</v>
      </c>
      <c r="J14" s="8">
        <v>1496</v>
      </c>
      <c r="K14" s="8">
        <v>623</v>
      </c>
      <c r="L14" s="118">
        <v>2040</v>
      </c>
      <c r="M14" s="8">
        <v>1663</v>
      </c>
      <c r="N14" s="8">
        <v>377</v>
      </c>
      <c r="O14" s="118">
        <v>2208</v>
      </c>
      <c r="P14" s="118">
        <v>1166</v>
      </c>
      <c r="Q14" s="118">
        <v>1042</v>
      </c>
      <c r="R14" s="118">
        <v>2306</v>
      </c>
      <c r="S14" s="118">
        <v>1356</v>
      </c>
      <c r="T14" s="118">
        <v>950</v>
      </c>
      <c r="U14" s="182">
        <v>5160</v>
      </c>
      <c r="V14" s="182">
        <v>2066</v>
      </c>
      <c r="W14" s="182">
        <v>3094</v>
      </c>
    </row>
    <row r="15" spans="2:23" x14ac:dyDescent="0.25">
      <c r="B15" s="7" t="s">
        <v>29</v>
      </c>
      <c r="C15" s="52">
        <v>218</v>
      </c>
      <c r="D15" s="53">
        <v>92</v>
      </c>
      <c r="E15" s="53">
        <v>126</v>
      </c>
      <c r="F15" s="52">
        <f t="shared" si="0"/>
        <v>388</v>
      </c>
      <c r="G15" s="18">
        <v>209</v>
      </c>
      <c r="H15" s="43">
        <v>179</v>
      </c>
      <c r="I15" s="54">
        <f t="shared" si="1"/>
        <v>1228</v>
      </c>
      <c r="J15" s="8">
        <v>430</v>
      </c>
      <c r="K15" s="8">
        <v>798</v>
      </c>
      <c r="L15" s="118">
        <v>236</v>
      </c>
      <c r="M15" s="8">
        <v>170</v>
      </c>
      <c r="N15" s="8">
        <v>66</v>
      </c>
      <c r="O15" s="118">
        <v>192</v>
      </c>
      <c r="P15" s="118">
        <v>128</v>
      </c>
      <c r="Q15" s="118">
        <v>64</v>
      </c>
      <c r="R15" s="118">
        <v>387</v>
      </c>
      <c r="S15" s="118">
        <v>145</v>
      </c>
      <c r="T15" s="118">
        <v>242</v>
      </c>
      <c r="U15" s="182">
        <v>562</v>
      </c>
      <c r="V15" s="182">
        <v>143</v>
      </c>
      <c r="W15" s="182">
        <v>419</v>
      </c>
    </row>
    <row r="16" spans="2:23" x14ac:dyDescent="0.25">
      <c r="B16" s="7" t="s">
        <v>50</v>
      </c>
      <c r="C16" s="52">
        <v>636</v>
      </c>
      <c r="D16" s="53">
        <v>214</v>
      </c>
      <c r="E16" s="53">
        <v>422</v>
      </c>
      <c r="F16" s="52">
        <f t="shared" si="0"/>
        <v>214</v>
      </c>
      <c r="G16" s="18">
        <v>195</v>
      </c>
      <c r="H16" s="43">
        <v>19</v>
      </c>
      <c r="I16" s="54">
        <f t="shared" si="1"/>
        <v>310</v>
      </c>
      <c r="J16" s="8">
        <v>252</v>
      </c>
      <c r="K16" s="8">
        <v>58</v>
      </c>
      <c r="L16" s="118">
        <v>420</v>
      </c>
      <c r="M16" s="8">
        <v>295</v>
      </c>
      <c r="N16" s="8">
        <v>125</v>
      </c>
      <c r="O16" s="118">
        <v>673</v>
      </c>
      <c r="P16" s="118">
        <v>428</v>
      </c>
      <c r="Q16" s="118">
        <v>245</v>
      </c>
      <c r="R16" s="118">
        <v>526</v>
      </c>
      <c r="S16" s="118">
        <v>359</v>
      </c>
      <c r="T16" s="118">
        <v>167</v>
      </c>
      <c r="U16" s="182">
        <v>816</v>
      </c>
      <c r="V16" s="182">
        <v>360</v>
      </c>
      <c r="W16" s="182">
        <v>456</v>
      </c>
    </row>
    <row r="17" spans="2:23" x14ac:dyDescent="0.25">
      <c r="B17" s="7" t="s">
        <v>21</v>
      </c>
      <c r="C17" s="52">
        <v>996</v>
      </c>
      <c r="D17" s="53">
        <v>257</v>
      </c>
      <c r="E17" s="181">
        <v>739</v>
      </c>
      <c r="F17" s="52">
        <f t="shared" si="0"/>
        <v>995</v>
      </c>
      <c r="G17" s="18">
        <v>313</v>
      </c>
      <c r="H17" s="43">
        <v>682</v>
      </c>
      <c r="I17" s="54">
        <f t="shared" si="1"/>
        <v>812</v>
      </c>
      <c r="J17" s="8">
        <v>413</v>
      </c>
      <c r="K17" s="8">
        <v>399</v>
      </c>
      <c r="L17" s="118">
        <v>640</v>
      </c>
      <c r="M17" s="8">
        <v>343</v>
      </c>
      <c r="N17" s="8">
        <v>297</v>
      </c>
      <c r="O17" s="118">
        <v>448</v>
      </c>
      <c r="P17" s="118">
        <v>208</v>
      </c>
      <c r="Q17" s="118">
        <v>240</v>
      </c>
      <c r="R17" s="118">
        <v>906</v>
      </c>
      <c r="S17" s="118">
        <v>482</v>
      </c>
      <c r="T17" s="118">
        <v>424</v>
      </c>
      <c r="U17" s="182">
        <v>1368</v>
      </c>
      <c r="V17" s="182">
        <v>521</v>
      </c>
      <c r="W17" s="182">
        <v>847</v>
      </c>
    </row>
    <row r="18" spans="2:23" x14ac:dyDescent="0.25">
      <c r="B18" s="7" t="s">
        <v>22</v>
      </c>
      <c r="C18" s="52">
        <v>136</v>
      </c>
      <c r="D18" s="53">
        <v>67</v>
      </c>
      <c r="E18" s="181">
        <v>69</v>
      </c>
      <c r="F18" s="52">
        <f t="shared" si="0"/>
        <v>173</v>
      </c>
      <c r="G18" s="18">
        <v>60</v>
      </c>
      <c r="H18" s="43">
        <v>113</v>
      </c>
      <c r="I18" s="54">
        <f t="shared" si="1"/>
        <v>67</v>
      </c>
      <c r="J18" s="8">
        <v>37</v>
      </c>
      <c r="K18" s="8">
        <v>30</v>
      </c>
      <c r="L18" s="118">
        <v>129</v>
      </c>
      <c r="M18" s="8">
        <v>104</v>
      </c>
      <c r="N18" s="8">
        <v>25</v>
      </c>
      <c r="O18" s="118">
        <v>178</v>
      </c>
      <c r="P18" s="118">
        <v>18</v>
      </c>
      <c r="Q18" s="118">
        <v>160</v>
      </c>
      <c r="R18" s="118">
        <v>167</v>
      </c>
      <c r="S18" s="118">
        <v>81</v>
      </c>
      <c r="T18" s="118">
        <v>86</v>
      </c>
      <c r="U18" s="182">
        <v>214</v>
      </c>
      <c r="V18" s="182">
        <v>77</v>
      </c>
      <c r="W18" s="182">
        <v>137</v>
      </c>
    </row>
    <row r="19" spans="2:23" x14ac:dyDescent="0.25">
      <c r="B19" s="7" t="s">
        <v>30</v>
      </c>
      <c r="C19" s="52">
        <v>363</v>
      </c>
      <c r="D19" s="53">
        <v>168</v>
      </c>
      <c r="E19" s="181">
        <v>195</v>
      </c>
      <c r="F19" s="52">
        <f t="shared" si="0"/>
        <v>210</v>
      </c>
      <c r="G19" s="18">
        <v>126</v>
      </c>
      <c r="H19" s="43">
        <v>84</v>
      </c>
      <c r="I19" s="54">
        <f t="shared" si="1"/>
        <v>580</v>
      </c>
      <c r="J19" s="8">
        <v>123</v>
      </c>
      <c r="K19" s="8">
        <v>457</v>
      </c>
      <c r="L19" s="118">
        <v>288</v>
      </c>
      <c r="M19" s="8">
        <v>174</v>
      </c>
      <c r="N19" s="8">
        <v>114</v>
      </c>
      <c r="O19" s="118">
        <v>168</v>
      </c>
      <c r="P19" s="118">
        <v>110</v>
      </c>
      <c r="Q19" s="118">
        <v>58</v>
      </c>
      <c r="R19" s="118">
        <v>390</v>
      </c>
      <c r="S19" s="118">
        <v>126</v>
      </c>
      <c r="T19" s="118">
        <v>264</v>
      </c>
      <c r="U19" s="182">
        <v>625</v>
      </c>
      <c r="V19" s="182">
        <v>164</v>
      </c>
      <c r="W19" s="182">
        <v>461</v>
      </c>
    </row>
    <row r="20" spans="2:23" x14ac:dyDescent="0.25">
      <c r="B20" s="7" t="s">
        <v>16</v>
      </c>
      <c r="C20" s="52">
        <v>10364</v>
      </c>
      <c r="D20" s="53">
        <v>4933</v>
      </c>
      <c r="E20" s="181">
        <v>5431</v>
      </c>
      <c r="F20" s="52">
        <f t="shared" si="0"/>
        <v>6999</v>
      </c>
      <c r="G20" s="18">
        <v>4033</v>
      </c>
      <c r="H20" s="43">
        <v>2966</v>
      </c>
      <c r="I20" s="54">
        <f t="shared" si="1"/>
        <v>5423</v>
      </c>
      <c r="J20" s="8">
        <v>3578</v>
      </c>
      <c r="K20" s="8">
        <v>1845</v>
      </c>
      <c r="L20" s="118">
        <v>7049</v>
      </c>
      <c r="M20" s="8">
        <v>4562</v>
      </c>
      <c r="N20" s="8">
        <v>2487</v>
      </c>
      <c r="O20" s="118">
        <v>5567</v>
      </c>
      <c r="P20" s="118">
        <v>3533</v>
      </c>
      <c r="Q20" s="118">
        <v>2034</v>
      </c>
      <c r="R20" s="118">
        <v>5323</v>
      </c>
      <c r="S20" s="118">
        <v>3684</v>
      </c>
      <c r="T20" s="118">
        <v>1639</v>
      </c>
      <c r="U20" s="182">
        <v>9480</v>
      </c>
      <c r="V20" s="182">
        <v>4533</v>
      </c>
      <c r="W20" s="182">
        <v>4947</v>
      </c>
    </row>
    <row r="21" spans="2:23" x14ac:dyDescent="0.25">
      <c r="B21" s="7" t="s">
        <v>27</v>
      </c>
      <c r="C21" s="52">
        <v>7977</v>
      </c>
      <c r="D21" s="53">
        <v>2343</v>
      </c>
      <c r="E21" s="181">
        <v>5634</v>
      </c>
      <c r="F21" s="52">
        <f t="shared" si="0"/>
        <v>6731</v>
      </c>
      <c r="G21" s="18">
        <v>2632</v>
      </c>
      <c r="H21" s="43">
        <v>4099</v>
      </c>
      <c r="I21" s="54">
        <f t="shared" si="1"/>
        <v>4228</v>
      </c>
      <c r="J21" s="8">
        <v>3065</v>
      </c>
      <c r="K21" s="8">
        <v>1163</v>
      </c>
      <c r="L21" s="118">
        <v>7688</v>
      </c>
      <c r="M21" s="8">
        <v>3556</v>
      </c>
      <c r="N21" s="8">
        <v>4132</v>
      </c>
      <c r="O21" s="118">
        <v>6836</v>
      </c>
      <c r="P21" s="118">
        <v>3648</v>
      </c>
      <c r="Q21" s="118">
        <v>3188</v>
      </c>
      <c r="R21" s="118">
        <v>6707</v>
      </c>
      <c r="S21" s="118">
        <v>2809</v>
      </c>
      <c r="T21" s="118">
        <v>3898</v>
      </c>
      <c r="U21" s="182">
        <v>11139</v>
      </c>
      <c r="V21" s="182">
        <v>4822</v>
      </c>
      <c r="W21" s="182">
        <v>6317</v>
      </c>
    </row>
    <row r="22" spans="2:23" x14ac:dyDescent="0.25">
      <c r="B22" s="7" t="s">
        <v>17</v>
      </c>
      <c r="C22" s="52">
        <v>533</v>
      </c>
      <c r="D22" s="53">
        <v>113</v>
      </c>
      <c r="E22" s="181">
        <v>420</v>
      </c>
      <c r="F22" s="52">
        <f t="shared" si="0"/>
        <v>500</v>
      </c>
      <c r="G22" s="18">
        <v>38</v>
      </c>
      <c r="H22" s="43">
        <v>462</v>
      </c>
      <c r="I22" s="54">
        <f t="shared" si="1"/>
        <v>260</v>
      </c>
      <c r="J22" s="8">
        <v>94</v>
      </c>
      <c r="K22" s="8">
        <v>166</v>
      </c>
      <c r="L22" s="118">
        <v>271</v>
      </c>
      <c r="M22" s="8">
        <v>143</v>
      </c>
      <c r="N22" s="8">
        <v>128</v>
      </c>
      <c r="O22" s="118">
        <v>405</v>
      </c>
      <c r="P22" s="118">
        <v>120</v>
      </c>
      <c r="Q22" s="118">
        <v>285</v>
      </c>
      <c r="R22" s="118">
        <v>436</v>
      </c>
      <c r="S22" s="118">
        <v>244</v>
      </c>
      <c r="T22" s="118">
        <v>192</v>
      </c>
      <c r="U22" s="182">
        <v>626</v>
      </c>
      <c r="V22" s="182">
        <v>240</v>
      </c>
      <c r="W22" s="182">
        <v>386</v>
      </c>
    </row>
    <row r="23" spans="2:23" x14ac:dyDescent="0.25">
      <c r="B23" s="7" t="s">
        <v>19</v>
      </c>
      <c r="C23" s="52">
        <v>385</v>
      </c>
      <c r="D23" s="53">
        <v>114</v>
      </c>
      <c r="E23" s="181">
        <v>271</v>
      </c>
      <c r="F23" s="52">
        <f t="shared" si="0"/>
        <v>241</v>
      </c>
      <c r="G23" s="18">
        <v>94</v>
      </c>
      <c r="H23" s="43">
        <v>147</v>
      </c>
      <c r="I23" s="54">
        <f t="shared" si="1"/>
        <v>213</v>
      </c>
      <c r="J23" s="8">
        <v>125</v>
      </c>
      <c r="K23" s="8">
        <v>88</v>
      </c>
      <c r="L23" s="118">
        <v>660</v>
      </c>
      <c r="M23" s="8">
        <v>248</v>
      </c>
      <c r="N23" s="8">
        <v>412</v>
      </c>
      <c r="O23" s="118">
        <v>441</v>
      </c>
      <c r="P23" s="118">
        <v>157</v>
      </c>
      <c r="Q23" s="118">
        <v>284</v>
      </c>
      <c r="R23" s="118">
        <v>359</v>
      </c>
      <c r="S23" s="118">
        <v>152</v>
      </c>
      <c r="T23" s="118">
        <v>207</v>
      </c>
      <c r="U23" s="182">
        <v>583</v>
      </c>
      <c r="V23" s="182">
        <v>249</v>
      </c>
      <c r="W23" s="182">
        <v>334</v>
      </c>
    </row>
    <row r="24" spans="2:23" x14ac:dyDescent="0.25">
      <c r="B24" s="7" t="s">
        <v>20</v>
      </c>
      <c r="C24" s="52">
        <v>227</v>
      </c>
      <c r="D24" s="53">
        <v>132</v>
      </c>
      <c r="E24" s="181">
        <v>95</v>
      </c>
      <c r="F24" s="52">
        <f t="shared" si="0"/>
        <v>298</v>
      </c>
      <c r="G24" s="18">
        <v>99</v>
      </c>
      <c r="H24" s="43">
        <v>199</v>
      </c>
      <c r="I24" s="54">
        <f t="shared" si="1"/>
        <v>260</v>
      </c>
      <c r="J24" s="8">
        <v>81</v>
      </c>
      <c r="K24" s="8">
        <v>179</v>
      </c>
      <c r="L24" s="118">
        <v>204</v>
      </c>
      <c r="M24" s="8">
        <v>113</v>
      </c>
      <c r="N24" s="8">
        <v>91</v>
      </c>
      <c r="O24" s="118">
        <v>185</v>
      </c>
      <c r="P24" s="118">
        <v>101</v>
      </c>
      <c r="Q24" s="118">
        <v>84</v>
      </c>
      <c r="R24" s="118">
        <v>280</v>
      </c>
      <c r="S24" s="118">
        <v>126</v>
      </c>
      <c r="T24" s="118">
        <v>154</v>
      </c>
      <c r="U24" s="182">
        <v>439</v>
      </c>
      <c r="V24" s="182">
        <v>224</v>
      </c>
      <c r="W24" s="182">
        <v>215</v>
      </c>
    </row>
    <row r="25" spans="2:23" x14ac:dyDescent="0.25">
      <c r="B25" s="7" t="s">
        <v>23</v>
      </c>
      <c r="C25" s="52">
        <v>1664</v>
      </c>
      <c r="D25" s="53">
        <v>385</v>
      </c>
      <c r="E25" s="53">
        <v>1279</v>
      </c>
      <c r="F25" s="52">
        <f t="shared" si="0"/>
        <v>1006</v>
      </c>
      <c r="G25" s="18">
        <v>471</v>
      </c>
      <c r="H25" s="43">
        <v>535</v>
      </c>
      <c r="I25" s="54">
        <f t="shared" si="1"/>
        <v>742</v>
      </c>
      <c r="J25" s="8">
        <v>498</v>
      </c>
      <c r="K25" s="8">
        <v>244</v>
      </c>
      <c r="L25" s="118">
        <v>951</v>
      </c>
      <c r="M25" s="8">
        <v>512</v>
      </c>
      <c r="N25" s="8">
        <v>439</v>
      </c>
      <c r="O25" s="118">
        <v>1260</v>
      </c>
      <c r="P25" s="118">
        <v>542</v>
      </c>
      <c r="Q25" s="118">
        <v>718</v>
      </c>
      <c r="R25" s="118">
        <v>770</v>
      </c>
      <c r="S25" s="118">
        <v>405</v>
      </c>
      <c r="T25" s="118">
        <v>365</v>
      </c>
      <c r="U25" s="182">
        <v>2323</v>
      </c>
      <c r="V25" s="182">
        <v>706</v>
      </c>
      <c r="W25" s="182">
        <v>1617</v>
      </c>
    </row>
    <row r="26" spans="2:23" x14ac:dyDescent="0.25">
      <c r="B26" s="7" t="s">
        <v>24</v>
      </c>
      <c r="C26" s="52">
        <v>181</v>
      </c>
      <c r="D26" s="53">
        <v>84</v>
      </c>
      <c r="E26" s="53">
        <v>97</v>
      </c>
      <c r="F26" s="52">
        <f t="shared" si="0"/>
        <v>338</v>
      </c>
      <c r="G26" s="18">
        <v>154</v>
      </c>
      <c r="H26" s="43">
        <v>184</v>
      </c>
      <c r="I26" s="54">
        <f t="shared" si="1"/>
        <v>69</v>
      </c>
      <c r="J26" s="8">
        <v>43</v>
      </c>
      <c r="K26" s="8">
        <v>26</v>
      </c>
      <c r="L26" s="118">
        <v>102</v>
      </c>
      <c r="M26" s="8">
        <v>58</v>
      </c>
      <c r="N26" s="8">
        <v>44</v>
      </c>
      <c r="O26" s="118">
        <v>167</v>
      </c>
      <c r="P26" s="118">
        <v>52</v>
      </c>
      <c r="Q26" s="118">
        <v>115</v>
      </c>
      <c r="R26" s="118">
        <v>179</v>
      </c>
      <c r="S26" s="118">
        <v>87</v>
      </c>
      <c r="T26" s="118">
        <v>92</v>
      </c>
      <c r="U26" s="182">
        <v>300</v>
      </c>
      <c r="V26" s="182">
        <v>101</v>
      </c>
      <c r="W26" s="182">
        <v>199</v>
      </c>
    </row>
    <row r="27" spans="2:23" x14ac:dyDescent="0.25">
      <c r="B27" s="7" t="s">
        <v>28</v>
      </c>
      <c r="C27" s="52">
        <v>85</v>
      </c>
      <c r="D27" s="53">
        <v>37</v>
      </c>
      <c r="E27" s="53">
        <v>48</v>
      </c>
      <c r="F27" s="52">
        <f t="shared" si="0"/>
        <v>267</v>
      </c>
      <c r="G27" s="18">
        <v>53</v>
      </c>
      <c r="H27" s="43">
        <v>214</v>
      </c>
      <c r="I27" s="54">
        <f t="shared" si="1"/>
        <v>107</v>
      </c>
      <c r="J27" s="8">
        <v>54</v>
      </c>
      <c r="K27" s="8">
        <v>53</v>
      </c>
      <c r="L27" s="118">
        <v>96</v>
      </c>
      <c r="M27" s="8">
        <v>51</v>
      </c>
      <c r="N27" s="8">
        <v>45</v>
      </c>
      <c r="O27" s="118">
        <v>104</v>
      </c>
      <c r="P27" s="118">
        <v>48</v>
      </c>
      <c r="Q27" s="118">
        <v>56</v>
      </c>
      <c r="R27" s="118">
        <v>177</v>
      </c>
      <c r="S27" s="118">
        <v>33</v>
      </c>
      <c r="T27" s="118">
        <v>144</v>
      </c>
      <c r="U27" s="182">
        <v>115</v>
      </c>
      <c r="V27" s="182">
        <v>67</v>
      </c>
      <c r="W27" s="182">
        <v>48</v>
      </c>
    </row>
    <row r="28" spans="2:23" x14ac:dyDescent="0.25">
      <c r="B28" s="7" t="s">
        <v>25</v>
      </c>
      <c r="C28" s="52">
        <v>235</v>
      </c>
      <c r="D28" s="53">
        <v>66</v>
      </c>
      <c r="E28" s="53">
        <v>169</v>
      </c>
      <c r="F28" s="52">
        <f t="shared" si="0"/>
        <v>204</v>
      </c>
      <c r="G28" s="18">
        <v>134</v>
      </c>
      <c r="H28" s="43">
        <v>70</v>
      </c>
      <c r="I28" s="54">
        <f t="shared" si="1"/>
        <v>135</v>
      </c>
      <c r="J28" s="8">
        <v>70</v>
      </c>
      <c r="K28" s="8">
        <v>65</v>
      </c>
      <c r="L28" s="118">
        <v>131</v>
      </c>
      <c r="M28" s="8">
        <v>73</v>
      </c>
      <c r="N28" s="8">
        <v>58</v>
      </c>
      <c r="O28" s="118">
        <v>250</v>
      </c>
      <c r="P28" s="118">
        <v>117</v>
      </c>
      <c r="Q28" s="118">
        <v>133</v>
      </c>
      <c r="R28" s="118">
        <v>195</v>
      </c>
      <c r="S28" s="118">
        <v>55</v>
      </c>
      <c r="T28" s="118">
        <v>140</v>
      </c>
      <c r="U28" s="182">
        <v>322</v>
      </c>
      <c r="V28" s="182">
        <v>110</v>
      </c>
      <c r="W28" s="182">
        <v>212</v>
      </c>
    </row>
    <row r="29" spans="2:23" x14ac:dyDescent="0.25">
      <c r="B29" s="7" t="s">
        <v>31</v>
      </c>
      <c r="C29" s="52">
        <v>796</v>
      </c>
      <c r="D29" s="53">
        <v>160</v>
      </c>
      <c r="E29" s="53">
        <v>636</v>
      </c>
      <c r="F29" s="52">
        <f t="shared" si="0"/>
        <v>211</v>
      </c>
      <c r="G29" s="18">
        <v>102</v>
      </c>
      <c r="H29" s="43">
        <v>109</v>
      </c>
      <c r="I29" s="54">
        <f t="shared" si="1"/>
        <v>152</v>
      </c>
      <c r="J29" s="8">
        <v>144</v>
      </c>
      <c r="K29" s="8">
        <v>8</v>
      </c>
      <c r="L29" s="118">
        <v>339</v>
      </c>
      <c r="M29" s="8">
        <v>246</v>
      </c>
      <c r="N29" s="8">
        <v>93</v>
      </c>
      <c r="O29" s="118">
        <v>241</v>
      </c>
      <c r="P29" s="118">
        <v>111</v>
      </c>
      <c r="Q29" s="118">
        <v>130</v>
      </c>
      <c r="R29" s="118">
        <v>452</v>
      </c>
      <c r="S29" s="118">
        <v>196</v>
      </c>
      <c r="T29" s="118">
        <v>256</v>
      </c>
      <c r="U29" s="182">
        <v>1646</v>
      </c>
      <c r="V29" s="182">
        <v>1101</v>
      </c>
      <c r="W29" s="182">
        <v>545</v>
      </c>
    </row>
    <row r="30" spans="2:23" x14ac:dyDescent="0.25">
      <c r="B30" s="7" t="s">
        <v>18</v>
      </c>
      <c r="C30" s="52">
        <v>429</v>
      </c>
      <c r="D30" s="53">
        <v>132</v>
      </c>
      <c r="E30" s="53">
        <v>297</v>
      </c>
      <c r="F30" s="52">
        <f t="shared" si="0"/>
        <v>272</v>
      </c>
      <c r="G30" s="18">
        <v>115</v>
      </c>
      <c r="H30" s="43">
        <v>157</v>
      </c>
      <c r="I30" s="54">
        <f t="shared" si="1"/>
        <v>144</v>
      </c>
      <c r="J30" s="8">
        <v>110</v>
      </c>
      <c r="K30" s="8">
        <v>34</v>
      </c>
      <c r="L30" s="118">
        <v>233</v>
      </c>
      <c r="M30" s="8">
        <v>140</v>
      </c>
      <c r="N30" s="8">
        <v>93</v>
      </c>
      <c r="O30" s="118">
        <v>337</v>
      </c>
      <c r="P30" s="118">
        <v>91</v>
      </c>
      <c r="Q30" s="118">
        <v>246</v>
      </c>
      <c r="R30" s="118">
        <v>303</v>
      </c>
      <c r="S30" s="118">
        <v>105</v>
      </c>
      <c r="T30" s="118">
        <v>198</v>
      </c>
      <c r="U30" s="182">
        <v>577</v>
      </c>
      <c r="V30" s="182">
        <v>315</v>
      </c>
      <c r="W30" s="182">
        <v>262</v>
      </c>
    </row>
    <row r="31" spans="2:23" s="197" customFormat="1" x14ac:dyDescent="0.25">
      <c r="B31" s="7" t="s">
        <v>98</v>
      </c>
      <c r="C31" s="52" t="s">
        <v>115</v>
      </c>
      <c r="D31" s="53" t="s">
        <v>115</v>
      </c>
      <c r="E31" s="53" t="s">
        <v>115</v>
      </c>
      <c r="F31" s="52" t="s">
        <v>115</v>
      </c>
      <c r="G31" s="18" t="s">
        <v>115</v>
      </c>
      <c r="H31" s="43" t="s">
        <v>115</v>
      </c>
      <c r="I31" s="54" t="s">
        <v>115</v>
      </c>
      <c r="J31" s="8" t="s">
        <v>115</v>
      </c>
      <c r="K31" s="8" t="s">
        <v>115</v>
      </c>
      <c r="L31" s="118" t="s">
        <v>115</v>
      </c>
      <c r="M31" s="8" t="s">
        <v>115</v>
      </c>
      <c r="N31" s="8" t="s">
        <v>115</v>
      </c>
      <c r="O31" s="118" t="s">
        <v>115</v>
      </c>
      <c r="P31" s="118" t="s">
        <v>115</v>
      </c>
      <c r="Q31" s="118" t="s">
        <v>115</v>
      </c>
      <c r="R31" s="118" t="s">
        <v>115</v>
      </c>
      <c r="S31" s="118" t="s">
        <v>115</v>
      </c>
      <c r="T31" s="118" t="s">
        <v>115</v>
      </c>
      <c r="U31" s="182">
        <v>27909</v>
      </c>
      <c r="V31" s="182">
        <v>25104</v>
      </c>
      <c r="W31" s="182">
        <v>2805</v>
      </c>
    </row>
    <row r="32" spans="2:23" x14ac:dyDescent="0.25">
      <c r="B32" s="38" t="s">
        <v>15</v>
      </c>
      <c r="C32" s="44">
        <f>SUM(C13:C30)</f>
        <v>28908</v>
      </c>
      <c r="D32" s="45">
        <v>11375</v>
      </c>
      <c r="E32" s="45">
        <v>17533</v>
      </c>
      <c r="F32" s="44">
        <f>SUM(F13:F30)</f>
        <v>22041</v>
      </c>
      <c r="G32" s="45">
        <v>10765</v>
      </c>
      <c r="H32" s="46">
        <v>11276</v>
      </c>
      <c r="I32" s="9">
        <f>SUM(I13:I30)</f>
        <v>16935</v>
      </c>
      <c r="J32" s="9">
        <v>10657</v>
      </c>
      <c r="K32" s="9">
        <v>6278</v>
      </c>
      <c r="L32" s="44">
        <f t="shared" ref="L32:Q32" si="2">SUM(L13:L30)</f>
        <v>21501</v>
      </c>
      <c r="M32" s="45">
        <f t="shared" si="2"/>
        <v>12466</v>
      </c>
      <c r="N32" s="46">
        <f t="shared" si="2"/>
        <v>9035</v>
      </c>
      <c r="O32" s="44">
        <f t="shared" si="2"/>
        <v>19724</v>
      </c>
      <c r="P32" s="45">
        <f t="shared" si="2"/>
        <v>10640</v>
      </c>
      <c r="Q32" s="46">
        <f t="shared" si="2"/>
        <v>9084</v>
      </c>
      <c r="R32" s="44">
        <v>19894</v>
      </c>
      <c r="S32" s="45">
        <v>10450</v>
      </c>
      <c r="T32" s="46">
        <v>9444</v>
      </c>
      <c r="U32" s="199">
        <v>64311</v>
      </c>
      <c r="V32" s="200">
        <v>40942</v>
      </c>
      <c r="W32" s="201">
        <v>23369</v>
      </c>
    </row>
    <row r="33" spans="2:20" ht="15" customHeight="1" x14ac:dyDescent="0.25">
      <c r="B33" s="299" t="s">
        <v>99</v>
      </c>
      <c r="C33" s="299"/>
      <c r="D33" s="299"/>
      <c r="E33" s="299"/>
      <c r="F33" s="299"/>
      <c r="G33" s="299"/>
      <c r="H33" s="299"/>
      <c r="I33" s="299"/>
      <c r="J33" s="299"/>
      <c r="K33" s="299"/>
      <c r="L33" s="299"/>
      <c r="M33" s="299"/>
    </row>
    <row r="34" spans="2:20" x14ac:dyDescent="0.25">
      <c r="B34" s="109" t="s">
        <v>89</v>
      </c>
      <c r="C34" s="102"/>
      <c r="D34" s="102"/>
      <c r="E34" s="102"/>
      <c r="F34" s="102"/>
      <c r="G34" s="102"/>
      <c r="H34" s="102"/>
      <c r="I34" s="102"/>
      <c r="J34" s="102"/>
      <c r="K34" s="102"/>
      <c r="L34" s="102"/>
      <c r="M34" s="102"/>
    </row>
    <row r="35" spans="2:20" s="11" customFormat="1" x14ac:dyDescent="0.25">
      <c r="B35" s="215" t="s">
        <v>138</v>
      </c>
      <c r="C35" s="21"/>
      <c r="D35" s="21"/>
      <c r="E35" s="21"/>
      <c r="F35" s="21"/>
      <c r="G35" s="21"/>
      <c r="H35" s="21"/>
      <c r="I35" s="21"/>
    </row>
    <row r="36" spans="2:20" s="11" customFormat="1" x14ac:dyDescent="0.25">
      <c r="C36" s="21"/>
      <c r="D36" s="21"/>
      <c r="E36" s="21"/>
      <c r="F36" s="21"/>
      <c r="G36" s="21"/>
      <c r="H36" s="21"/>
      <c r="I36" s="21"/>
    </row>
    <row r="37" spans="2:20" x14ac:dyDescent="0.25">
      <c r="M37" s="197"/>
      <c r="N37" s="197"/>
      <c r="O37" s="197"/>
      <c r="P37" s="197"/>
    </row>
    <row r="38" spans="2:20" ht="33.75" x14ac:dyDescent="0.5">
      <c r="B38" s="20"/>
      <c r="M38" s="197"/>
      <c r="N38" s="197"/>
      <c r="O38" s="197"/>
      <c r="P38" s="197"/>
    </row>
    <row r="40" spans="2:20" x14ac:dyDescent="0.25">
      <c r="M40" s="198"/>
    </row>
    <row r="41" spans="2:20" x14ac:dyDescent="0.25">
      <c r="M41" s="198"/>
    </row>
    <row r="42" spans="2:20" x14ac:dyDescent="0.25">
      <c r="M42" s="198"/>
    </row>
    <row r="43" spans="2:20" x14ac:dyDescent="0.25">
      <c r="M43" s="198"/>
    </row>
    <row r="44" spans="2:20" x14ac:dyDescent="0.25">
      <c r="M44" s="198"/>
    </row>
    <row r="45" spans="2:20" x14ac:dyDescent="0.25">
      <c r="M45" s="198"/>
    </row>
    <row r="46" spans="2:20" x14ac:dyDescent="0.25">
      <c r="M46" s="198"/>
    </row>
    <row r="47" spans="2:20" x14ac:dyDescent="0.25">
      <c r="M47" s="198"/>
      <c r="T47" s="196" t="s">
        <v>123</v>
      </c>
    </row>
    <row r="48" spans="2:20" x14ac:dyDescent="0.25">
      <c r="M48" s="198"/>
    </row>
    <row r="49" spans="13:13" x14ac:dyDescent="0.25">
      <c r="M49" s="198"/>
    </row>
    <row r="50" spans="13:13" x14ac:dyDescent="0.25">
      <c r="M50" s="198"/>
    </row>
    <row r="51" spans="13:13" x14ac:dyDescent="0.25">
      <c r="M51" s="198"/>
    </row>
    <row r="52" spans="13:13" x14ac:dyDescent="0.25">
      <c r="M52" s="198"/>
    </row>
    <row r="53" spans="13:13" x14ac:dyDescent="0.25">
      <c r="M53" s="198"/>
    </row>
    <row r="54" spans="13:13" x14ac:dyDescent="0.25">
      <c r="M54" s="198"/>
    </row>
    <row r="55" spans="13:13" x14ac:dyDescent="0.25">
      <c r="M55" s="198"/>
    </row>
    <row r="56" spans="13:13" x14ac:dyDescent="0.25">
      <c r="M56" s="198"/>
    </row>
    <row r="57" spans="13:13" x14ac:dyDescent="0.25">
      <c r="M57" s="198"/>
    </row>
    <row r="58" spans="13:13" x14ac:dyDescent="0.25">
      <c r="M58" s="198"/>
    </row>
    <row r="59" spans="13:13" x14ac:dyDescent="0.25">
      <c r="M59" s="198"/>
    </row>
  </sheetData>
  <mergeCells count="10">
    <mergeCell ref="U11:W11"/>
    <mergeCell ref="R11:T11"/>
    <mergeCell ref="O11:Q11"/>
    <mergeCell ref="B10:B12"/>
    <mergeCell ref="B7:K7"/>
    <mergeCell ref="B33:M33"/>
    <mergeCell ref="C11:E11"/>
    <mergeCell ref="F11:H11"/>
    <mergeCell ref="I11:K11"/>
    <mergeCell ref="L11:N11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9" tint="-0.249977111117893"/>
  </sheetPr>
  <dimension ref="B1:W67"/>
  <sheetViews>
    <sheetView showGridLines="0" topLeftCell="A7" zoomScale="60" zoomScaleNormal="60" workbookViewId="0">
      <selection activeCell="L36" sqref="L36"/>
    </sheetView>
  </sheetViews>
  <sheetFormatPr baseColWidth="10" defaultColWidth="11.42578125" defaultRowHeight="15" x14ac:dyDescent="0.25"/>
  <cols>
    <col min="1" max="1" width="3.7109375" style="63" customWidth="1"/>
    <col min="2" max="2" width="50.42578125" style="63" customWidth="1"/>
    <col min="3" max="8" width="11.7109375" style="63" customWidth="1"/>
    <col min="9" max="12" width="12.28515625" style="63" customWidth="1"/>
    <col min="13" max="13" width="15.85546875" style="63" customWidth="1"/>
    <col min="14" max="18" width="12.28515625" style="63" customWidth="1"/>
    <col min="19" max="19" width="14" style="63" customWidth="1"/>
    <col min="20" max="21" width="12.28515625" style="63" customWidth="1"/>
    <col min="22" max="16384" width="11.42578125" style="63"/>
  </cols>
  <sheetData>
    <row r="1" spans="2:23" ht="15.75" x14ac:dyDescent="0.25">
      <c r="F1" s="284" t="s">
        <v>0</v>
      </c>
    </row>
    <row r="2" spans="2:23" ht="15.75" x14ac:dyDescent="0.25">
      <c r="F2" s="284" t="s">
        <v>1</v>
      </c>
    </row>
    <row r="4" spans="2:23" ht="43.5" customHeight="1" x14ac:dyDescent="0.25"/>
    <row r="5" spans="2:23" ht="25.5" customHeight="1" x14ac:dyDescent="0.25">
      <c r="B5" s="135" t="s">
        <v>88</v>
      </c>
      <c r="C5" s="136"/>
      <c r="D5" s="136"/>
      <c r="E5" s="136"/>
      <c r="F5" s="136"/>
      <c r="G5" s="136"/>
      <c r="H5" s="136"/>
      <c r="I5" s="136"/>
      <c r="J5" s="136"/>
      <c r="K5" s="136"/>
      <c r="L5" s="136"/>
      <c r="M5" s="136"/>
      <c r="N5" s="136"/>
    </row>
    <row r="7" spans="2:23" ht="33.75" customHeight="1" x14ac:dyDescent="0.25">
      <c r="B7" s="312" t="s">
        <v>128</v>
      </c>
      <c r="C7" s="312"/>
      <c r="D7" s="312"/>
      <c r="E7" s="312"/>
      <c r="F7" s="312"/>
      <c r="G7" s="312"/>
      <c r="H7" s="312"/>
      <c r="I7" s="312"/>
      <c r="J7" s="312"/>
      <c r="K7" s="312"/>
    </row>
    <row r="8" spans="2:23" ht="30" customHeight="1" x14ac:dyDescent="0.25">
      <c r="B8" s="65" t="s">
        <v>129</v>
      </c>
    </row>
    <row r="9" spans="2:23" s="67" customFormat="1" ht="18" customHeight="1" x14ac:dyDescent="0.25">
      <c r="B9" s="64"/>
      <c r="C9" s="66"/>
      <c r="D9" s="66"/>
      <c r="E9" s="66"/>
      <c r="F9" s="66"/>
      <c r="G9" s="66"/>
      <c r="H9" s="66"/>
      <c r="I9" s="66"/>
      <c r="J9" s="66"/>
      <c r="K9" s="66"/>
    </row>
    <row r="10" spans="2:23" s="67" customFormat="1" ht="19.899999999999999" customHeight="1" x14ac:dyDescent="0.25">
      <c r="B10" s="36"/>
      <c r="C10" s="313">
        <v>2018</v>
      </c>
      <c r="D10" s="311"/>
      <c r="E10" s="314"/>
      <c r="F10" s="313">
        <v>2019</v>
      </c>
      <c r="G10" s="311"/>
      <c r="H10" s="314"/>
      <c r="I10" s="311">
        <v>2020</v>
      </c>
      <c r="J10" s="311"/>
      <c r="K10" s="311"/>
      <c r="L10" s="311">
        <v>2021</v>
      </c>
      <c r="M10" s="311"/>
      <c r="N10" s="311"/>
      <c r="O10" s="311">
        <v>2022</v>
      </c>
      <c r="P10" s="311"/>
      <c r="Q10" s="311"/>
      <c r="R10" s="311">
        <v>2023</v>
      </c>
      <c r="S10" s="311"/>
      <c r="T10" s="311"/>
      <c r="U10" s="311">
        <v>2024</v>
      </c>
      <c r="V10" s="311"/>
      <c r="W10" s="311"/>
    </row>
    <row r="11" spans="2:23" s="74" customFormat="1" ht="29.25" customHeight="1" x14ac:dyDescent="0.25">
      <c r="B11" s="36" t="s">
        <v>51</v>
      </c>
      <c r="C11" s="61" t="s">
        <v>41</v>
      </c>
      <c r="D11" s="60" t="s">
        <v>46</v>
      </c>
      <c r="E11" s="62" t="s">
        <v>15</v>
      </c>
      <c r="F11" s="61" t="s">
        <v>41</v>
      </c>
      <c r="G11" s="60" t="s">
        <v>46</v>
      </c>
      <c r="H11" s="100" t="s">
        <v>15</v>
      </c>
      <c r="I11" s="60" t="s">
        <v>41</v>
      </c>
      <c r="J11" s="60" t="s">
        <v>46</v>
      </c>
      <c r="K11" s="100" t="s">
        <v>15</v>
      </c>
      <c r="L11" s="114" t="s">
        <v>41</v>
      </c>
      <c r="M11" s="114" t="s">
        <v>46</v>
      </c>
      <c r="N11" s="115" t="s">
        <v>15</v>
      </c>
      <c r="O11" s="142" t="s">
        <v>41</v>
      </c>
      <c r="P11" s="142" t="s">
        <v>46</v>
      </c>
      <c r="Q11" s="143" t="s">
        <v>15</v>
      </c>
      <c r="R11" s="171" t="s">
        <v>41</v>
      </c>
      <c r="S11" s="171" t="s">
        <v>46</v>
      </c>
      <c r="T11" s="173" t="s">
        <v>15</v>
      </c>
      <c r="U11" s="179" t="s">
        <v>41</v>
      </c>
      <c r="V11" s="179" t="s">
        <v>130</v>
      </c>
      <c r="W11" s="180" t="s">
        <v>15</v>
      </c>
    </row>
    <row r="12" spans="2:23" s="74" customFormat="1" ht="29.25" customHeight="1" x14ac:dyDescent="0.25">
      <c r="B12" s="68" t="s">
        <v>74</v>
      </c>
      <c r="C12" s="69">
        <v>463</v>
      </c>
      <c r="D12" s="70">
        <v>61</v>
      </c>
      <c r="E12" s="71">
        <v>524</v>
      </c>
      <c r="F12" s="72">
        <v>724</v>
      </c>
      <c r="G12" s="68">
        <v>37</v>
      </c>
      <c r="H12" s="73">
        <v>761</v>
      </c>
      <c r="I12" s="68">
        <v>391</v>
      </c>
      <c r="J12" s="68">
        <v>28</v>
      </c>
      <c r="K12" s="68">
        <v>419</v>
      </c>
      <c r="L12" s="68">
        <f>L13</f>
        <v>456</v>
      </c>
      <c r="M12" s="68">
        <f t="shared" ref="M12:N12" si="0">M13</f>
        <v>42</v>
      </c>
      <c r="N12" s="68">
        <f t="shared" si="0"/>
        <v>498</v>
      </c>
      <c r="O12" s="68">
        <v>483</v>
      </c>
      <c r="P12" s="68">
        <v>48</v>
      </c>
      <c r="Q12" s="139">
        <v>531</v>
      </c>
      <c r="R12" s="68">
        <v>581</v>
      </c>
      <c r="S12" s="68">
        <v>55</v>
      </c>
      <c r="T12" s="139">
        <v>636</v>
      </c>
      <c r="U12" s="68">
        <v>1332</v>
      </c>
      <c r="V12" s="68">
        <v>285</v>
      </c>
      <c r="W12" s="139">
        <v>1617</v>
      </c>
    </row>
    <row r="13" spans="2:23" s="67" customFormat="1" x14ac:dyDescent="0.25">
      <c r="B13" s="75" t="s">
        <v>43</v>
      </c>
      <c r="C13" s="76">
        <v>463</v>
      </c>
      <c r="D13" s="77">
        <v>61</v>
      </c>
      <c r="E13" s="78">
        <f>SUM(C13:D13)</f>
        <v>524</v>
      </c>
      <c r="F13" s="76">
        <v>724</v>
      </c>
      <c r="G13" s="77">
        <v>37</v>
      </c>
      <c r="H13" s="78">
        <v>761</v>
      </c>
      <c r="I13" s="79">
        <v>391</v>
      </c>
      <c r="J13" s="79">
        <v>28</v>
      </c>
      <c r="K13" s="79">
        <v>419</v>
      </c>
      <c r="L13" s="79">
        <v>456</v>
      </c>
      <c r="M13" s="79">
        <v>42</v>
      </c>
      <c r="N13" s="79">
        <v>498</v>
      </c>
      <c r="O13" s="17">
        <v>483</v>
      </c>
      <c r="P13" s="17">
        <v>48</v>
      </c>
      <c r="Q13" s="17">
        <v>531</v>
      </c>
      <c r="R13" s="17"/>
      <c r="S13" s="17"/>
      <c r="T13" s="17"/>
      <c r="U13" s="17">
        <v>1332</v>
      </c>
      <c r="V13" s="17">
        <v>285</v>
      </c>
      <c r="W13" s="17">
        <v>1617</v>
      </c>
    </row>
    <row r="14" spans="2:23" s="67" customFormat="1" x14ac:dyDescent="0.25">
      <c r="C14" s="80"/>
      <c r="E14" s="81"/>
      <c r="F14" s="80"/>
      <c r="H14" s="81"/>
      <c r="O14" s="161"/>
      <c r="P14" s="161"/>
      <c r="Q14" s="161"/>
      <c r="R14" s="161"/>
      <c r="S14" s="161"/>
      <c r="T14" s="161"/>
      <c r="U14" s="161"/>
      <c r="V14" s="161"/>
      <c r="W14" s="161"/>
    </row>
    <row r="15" spans="2:23" s="74" customFormat="1" ht="24.75" customHeight="1" x14ac:dyDescent="0.25">
      <c r="B15" s="68" t="s">
        <v>76</v>
      </c>
      <c r="C15" s="82">
        <v>671</v>
      </c>
      <c r="D15" s="83">
        <v>273</v>
      </c>
      <c r="E15" s="84">
        <v>944</v>
      </c>
      <c r="F15" s="85">
        <v>758</v>
      </c>
      <c r="G15" s="86">
        <v>73</v>
      </c>
      <c r="H15" s="87">
        <v>831</v>
      </c>
      <c r="I15" s="88">
        <v>648</v>
      </c>
      <c r="J15" s="88">
        <v>68</v>
      </c>
      <c r="K15" s="88">
        <v>716</v>
      </c>
      <c r="L15" s="88">
        <f>L16+L17+L18</f>
        <v>813</v>
      </c>
      <c r="M15" s="88">
        <f t="shared" ref="M15:N15" si="1">M16+M17+M18</f>
        <v>57</v>
      </c>
      <c r="N15" s="88">
        <f t="shared" si="1"/>
        <v>870</v>
      </c>
      <c r="O15" s="86">
        <v>981</v>
      </c>
      <c r="P15" s="86">
        <v>91</v>
      </c>
      <c r="Q15" s="86">
        <v>1072</v>
      </c>
      <c r="R15" s="86">
        <f>R16+R17+R18</f>
        <v>1238</v>
      </c>
      <c r="S15" s="86">
        <f t="shared" ref="S15:T15" si="2">S16+S17+S18</f>
        <v>111</v>
      </c>
      <c r="T15" s="86">
        <f t="shared" si="2"/>
        <v>1349</v>
      </c>
      <c r="U15" s="86">
        <f>SUM(U16:U18)</f>
        <v>2904</v>
      </c>
      <c r="V15" s="86">
        <f>SUM(V16:V18)</f>
        <v>391</v>
      </c>
      <c r="W15" s="86">
        <f>SUM(W16:W18)</f>
        <v>3295</v>
      </c>
    </row>
    <row r="16" spans="2:23" s="67" customFormat="1" ht="18.75" customHeight="1" x14ac:dyDescent="0.25">
      <c r="B16" s="75" t="s">
        <v>64</v>
      </c>
      <c r="C16" s="76">
        <v>347</v>
      </c>
      <c r="D16" s="77">
        <v>253</v>
      </c>
      <c r="E16" s="78">
        <f>SUM(C16:D16)</f>
        <v>600</v>
      </c>
      <c r="F16" s="76">
        <v>425</v>
      </c>
      <c r="G16" s="77">
        <v>62</v>
      </c>
      <c r="H16" s="78">
        <v>487</v>
      </c>
      <c r="I16" s="79">
        <v>342</v>
      </c>
      <c r="J16" s="79">
        <v>59</v>
      </c>
      <c r="K16" s="79">
        <v>401</v>
      </c>
      <c r="L16" s="79">
        <v>431</v>
      </c>
      <c r="M16" s="79">
        <v>47</v>
      </c>
      <c r="N16" s="79">
        <v>478</v>
      </c>
      <c r="O16" s="17">
        <v>546</v>
      </c>
      <c r="P16" s="17">
        <v>81</v>
      </c>
      <c r="Q16" s="17">
        <v>627</v>
      </c>
      <c r="R16" s="17">
        <v>653</v>
      </c>
      <c r="S16" s="17">
        <v>86</v>
      </c>
      <c r="T16" s="17">
        <v>739</v>
      </c>
      <c r="U16" s="202">
        <v>1473</v>
      </c>
      <c r="V16" s="202">
        <v>316</v>
      </c>
      <c r="W16" s="202">
        <v>1789</v>
      </c>
    </row>
    <row r="17" spans="2:23" s="67" customFormat="1" ht="18.75" customHeight="1" x14ac:dyDescent="0.25">
      <c r="B17" s="75" t="s">
        <v>44</v>
      </c>
      <c r="C17" s="76">
        <v>323</v>
      </c>
      <c r="D17" s="77">
        <v>16</v>
      </c>
      <c r="E17" s="78">
        <f>SUM(C17:D17)</f>
        <v>339</v>
      </c>
      <c r="F17" s="76">
        <v>324</v>
      </c>
      <c r="G17" s="77">
        <v>11</v>
      </c>
      <c r="H17" s="78">
        <v>335</v>
      </c>
      <c r="I17" s="79">
        <v>301</v>
      </c>
      <c r="J17" s="79">
        <v>8</v>
      </c>
      <c r="K17" s="79">
        <v>309</v>
      </c>
      <c r="L17" s="79">
        <v>371</v>
      </c>
      <c r="M17" s="79">
        <v>8</v>
      </c>
      <c r="N17" s="79">
        <v>379</v>
      </c>
      <c r="O17" s="17">
        <v>428</v>
      </c>
      <c r="P17" s="17">
        <v>10</v>
      </c>
      <c r="Q17" s="17">
        <v>438</v>
      </c>
      <c r="R17" s="17">
        <v>577</v>
      </c>
      <c r="S17" s="17">
        <v>16</v>
      </c>
      <c r="T17" s="17">
        <v>593</v>
      </c>
      <c r="U17" s="202">
        <v>1414</v>
      </c>
      <c r="V17" s="202">
        <v>71</v>
      </c>
      <c r="W17" s="202">
        <v>1485</v>
      </c>
    </row>
    <row r="18" spans="2:23" s="67" customFormat="1" ht="18.75" customHeight="1" x14ac:dyDescent="0.25">
      <c r="B18" s="75" t="s">
        <v>63</v>
      </c>
      <c r="C18" s="76">
        <v>1</v>
      </c>
      <c r="D18" s="77">
        <v>4</v>
      </c>
      <c r="E18" s="78">
        <f>SUM(C18:D18)</f>
        <v>5</v>
      </c>
      <c r="F18" s="76">
        <v>9</v>
      </c>
      <c r="G18" s="77">
        <v>0</v>
      </c>
      <c r="H18" s="78">
        <v>9</v>
      </c>
      <c r="I18" s="79">
        <v>5</v>
      </c>
      <c r="J18" s="79">
        <v>1</v>
      </c>
      <c r="K18" s="79">
        <v>6</v>
      </c>
      <c r="L18" s="79">
        <v>11</v>
      </c>
      <c r="M18" s="79">
        <v>2</v>
      </c>
      <c r="N18" s="79">
        <v>13</v>
      </c>
      <c r="O18" s="17">
        <v>7</v>
      </c>
      <c r="P18" s="17"/>
      <c r="Q18" s="17">
        <v>7</v>
      </c>
      <c r="R18" s="17">
        <v>8</v>
      </c>
      <c r="S18" s="17">
        <v>9</v>
      </c>
      <c r="T18" s="17">
        <v>17</v>
      </c>
      <c r="U18" s="202">
        <v>17</v>
      </c>
      <c r="V18" s="202">
        <v>4</v>
      </c>
      <c r="W18" s="202">
        <v>21</v>
      </c>
    </row>
    <row r="19" spans="2:23" s="67" customFormat="1" x14ac:dyDescent="0.25">
      <c r="C19" s="80"/>
      <c r="E19" s="81"/>
      <c r="F19" s="80"/>
      <c r="H19" s="81"/>
      <c r="O19" s="161"/>
      <c r="P19" s="161"/>
      <c r="Q19" s="161"/>
      <c r="R19" s="161"/>
      <c r="S19" s="161"/>
      <c r="T19" s="161"/>
      <c r="U19" s="161"/>
      <c r="V19" s="161"/>
      <c r="W19" s="161"/>
    </row>
    <row r="20" spans="2:23" s="74" customFormat="1" ht="30" customHeight="1" x14ac:dyDescent="0.25">
      <c r="B20" s="68" t="s">
        <v>77</v>
      </c>
      <c r="C20" s="89">
        <v>3901</v>
      </c>
      <c r="D20" s="90">
        <v>1611</v>
      </c>
      <c r="E20" s="91">
        <v>5512</v>
      </c>
      <c r="F20" s="85">
        <v>3350</v>
      </c>
      <c r="G20" s="86">
        <v>1037</v>
      </c>
      <c r="H20" s="87">
        <v>4387</v>
      </c>
      <c r="I20" s="86">
        <v>2989</v>
      </c>
      <c r="J20" s="88">
        <v>493</v>
      </c>
      <c r="K20" s="86">
        <v>3482</v>
      </c>
      <c r="L20" s="86">
        <f>L21+L22+L23+L24+L25+L26+L27+L28+L29+L30+L31+L32+L33+L34+L35+L38</f>
        <v>4354</v>
      </c>
      <c r="M20" s="86">
        <f>M21+M22+M23+M24+M25+M26+M27+M28+M29+M31+M32+M33+M35+M38</f>
        <v>904</v>
      </c>
      <c r="N20" s="86">
        <f t="shared" ref="N20" si="3">N21+N22+N23+N24+N25+N26+N27+N28+N29+N30+N31+N32+N33+N34+N35+N38</f>
        <v>5258</v>
      </c>
      <c r="O20" s="86">
        <v>5070</v>
      </c>
      <c r="P20" s="86">
        <v>963</v>
      </c>
      <c r="Q20" s="86">
        <v>6033</v>
      </c>
      <c r="R20" s="86">
        <f>R21+R22+R23+R24+R25+R26+R27+R28+R29+R30+R31+R32+R33+R34+R35</f>
        <v>6189</v>
      </c>
      <c r="S20" s="86">
        <f>S21+S22+S23+S24+S25+S26+S27+S28+S29+S30+S31+S32+S34+S35</f>
        <v>904</v>
      </c>
      <c r="T20" s="86">
        <f t="shared" ref="T20" si="4">T21+T22+T23+T24+T25+T26+T27+T28+T29+T30+T31+T32+T33+T34+T35</f>
        <v>7093</v>
      </c>
      <c r="U20" s="86">
        <f>SUM(U21:U38)</f>
        <v>14497</v>
      </c>
      <c r="V20" s="86">
        <f>SUM(V21:V38)</f>
        <v>3803</v>
      </c>
      <c r="W20" s="86">
        <f>SUM(W21:W38)</f>
        <v>18300</v>
      </c>
    </row>
    <row r="21" spans="2:23" s="67" customFormat="1" ht="18" customHeight="1" x14ac:dyDescent="0.25">
      <c r="B21" s="75" t="s">
        <v>61</v>
      </c>
      <c r="C21" s="76">
        <v>1789</v>
      </c>
      <c r="D21" s="77">
        <v>896</v>
      </c>
      <c r="E21" s="78">
        <f t="shared" ref="E21:E29" si="5">SUM(C21:D21)</f>
        <v>2685</v>
      </c>
      <c r="F21" s="76">
        <v>1658</v>
      </c>
      <c r="G21" s="77">
        <v>794</v>
      </c>
      <c r="H21" s="78">
        <v>2452</v>
      </c>
      <c r="I21" s="79">
        <v>1450</v>
      </c>
      <c r="J21" s="79">
        <v>320</v>
      </c>
      <c r="K21" s="79">
        <v>1770</v>
      </c>
      <c r="L21" s="79">
        <v>1931</v>
      </c>
      <c r="M21" s="79">
        <v>735</v>
      </c>
      <c r="N21" s="79">
        <v>2666</v>
      </c>
      <c r="O21" s="17">
        <v>2281</v>
      </c>
      <c r="P21" s="17">
        <v>680</v>
      </c>
      <c r="Q21" s="17">
        <v>2961</v>
      </c>
      <c r="R21" s="17">
        <v>2882</v>
      </c>
      <c r="S21" s="17">
        <v>676</v>
      </c>
      <c r="T21" s="17">
        <v>3558</v>
      </c>
      <c r="U21" s="183">
        <v>6324</v>
      </c>
      <c r="V21" s="183">
        <v>2265</v>
      </c>
      <c r="W21" s="183">
        <v>8589</v>
      </c>
    </row>
    <row r="22" spans="2:23" s="67" customFormat="1" ht="18" customHeight="1" x14ac:dyDescent="0.25">
      <c r="B22" s="75" t="s">
        <v>58</v>
      </c>
      <c r="C22" s="76">
        <v>626</v>
      </c>
      <c r="D22" s="77">
        <v>7</v>
      </c>
      <c r="E22" s="78">
        <f t="shared" si="5"/>
        <v>633</v>
      </c>
      <c r="F22" s="76">
        <v>522</v>
      </c>
      <c r="G22" s="77">
        <v>13</v>
      </c>
      <c r="H22" s="78">
        <v>535</v>
      </c>
      <c r="I22" s="79">
        <v>487</v>
      </c>
      <c r="J22" s="79">
        <v>6</v>
      </c>
      <c r="K22" s="79">
        <v>493</v>
      </c>
      <c r="L22" s="79">
        <v>751</v>
      </c>
      <c r="M22" s="79">
        <v>10</v>
      </c>
      <c r="N22" s="79">
        <v>761</v>
      </c>
      <c r="O22" s="17">
        <v>830</v>
      </c>
      <c r="P22" s="17">
        <v>22</v>
      </c>
      <c r="Q22" s="17">
        <v>852</v>
      </c>
      <c r="R22" s="17">
        <v>1031</v>
      </c>
      <c r="S22" s="17">
        <v>13</v>
      </c>
      <c r="T22" s="17">
        <v>1044</v>
      </c>
      <c r="U22" s="205">
        <v>2434</v>
      </c>
      <c r="V22" s="205">
        <v>140</v>
      </c>
      <c r="W22" s="205">
        <v>2574</v>
      </c>
    </row>
    <row r="23" spans="2:23" s="67" customFormat="1" ht="18" customHeight="1" x14ac:dyDescent="0.25">
      <c r="B23" s="75" t="s">
        <v>56</v>
      </c>
      <c r="C23" s="76">
        <v>77</v>
      </c>
      <c r="D23" s="77">
        <v>273</v>
      </c>
      <c r="E23" s="78">
        <f t="shared" si="5"/>
        <v>350</v>
      </c>
      <c r="F23" s="76">
        <v>43</v>
      </c>
      <c r="G23" s="77">
        <v>75</v>
      </c>
      <c r="H23" s="78">
        <v>118</v>
      </c>
      <c r="I23" s="79">
        <v>47</v>
      </c>
      <c r="J23" s="79">
        <v>43</v>
      </c>
      <c r="K23" s="79">
        <v>90</v>
      </c>
      <c r="L23" s="79">
        <v>42</v>
      </c>
      <c r="M23" s="79">
        <v>43</v>
      </c>
      <c r="N23" s="79">
        <v>85</v>
      </c>
      <c r="O23" s="17">
        <v>34</v>
      </c>
      <c r="P23" s="17">
        <v>66</v>
      </c>
      <c r="Q23" s="17">
        <v>100</v>
      </c>
      <c r="R23" s="17">
        <v>37</v>
      </c>
      <c r="S23" s="17">
        <v>36</v>
      </c>
      <c r="T23" s="17">
        <v>73</v>
      </c>
      <c r="U23" s="183">
        <v>176</v>
      </c>
      <c r="V23" s="183">
        <v>324</v>
      </c>
      <c r="W23" s="183">
        <v>500</v>
      </c>
    </row>
    <row r="24" spans="2:23" s="67" customFormat="1" ht="18" customHeight="1" x14ac:dyDescent="0.25">
      <c r="B24" s="75" t="s">
        <v>57</v>
      </c>
      <c r="C24" s="76">
        <v>163</v>
      </c>
      <c r="D24" s="77">
        <v>43</v>
      </c>
      <c r="E24" s="78">
        <f t="shared" si="5"/>
        <v>206</v>
      </c>
      <c r="F24" s="76">
        <v>139</v>
      </c>
      <c r="G24" s="77">
        <v>3</v>
      </c>
      <c r="H24" s="78">
        <v>142</v>
      </c>
      <c r="I24" s="79">
        <v>117</v>
      </c>
      <c r="J24" s="79">
        <v>4</v>
      </c>
      <c r="K24" s="79">
        <v>121</v>
      </c>
      <c r="L24" s="79">
        <v>185</v>
      </c>
      <c r="M24" s="79">
        <v>11</v>
      </c>
      <c r="N24" s="79">
        <v>196</v>
      </c>
      <c r="O24" s="17">
        <v>236</v>
      </c>
      <c r="P24" s="17">
        <v>7</v>
      </c>
      <c r="Q24" s="17">
        <v>243</v>
      </c>
      <c r="R24" s="17">
        <v>287</v>
      </c>
      <c r="S24" s="17">
        <v>18</v>
      </c>
      <c r="T24" s="17">
        <v>305</v>
      </c>
      <c r="U24" s="183">
        <v>505</v>
      </c>
      <c r="V24" s="183">
        <v>73</v>
      </c>
      <c r="W24" s="183">
        <v>578</v>
      </c>
    </row>
    <row r="25" spans="2:23" s="67" customFormat="1" ht="18" customHeight="1" x14ac:dyDescent="0.25">
      <c r="B25" s="75" t="s">
        <v>60</v>
      </c>
      <c r="C25" s="76">
        <v>178</v>
      </c>
      <c r="D25" s="77">
        <v>105</v>
      </c>
      <c r="E25" s="78">
        <f t="shared" si="5"/>
        <v>283</v>
      </c>
      <c r="F25" s="76">
        <v>186</v>
      </c>
      <c r="G25" s="77">
        <v>43</v>
      </c>
      <c r="H25" s="78">
        <v>229</v>
      </c>
      <c r="I25" s="79">
        <v>115</v>
      </c>
      <c r="J25" s="79">
        <v>22</v>
      </c>
      <c r="K25" s="79">
        <v>137</v>
      </c>
      <c r="L25" s="79">
        <v>230</v>
      </c>
      <c r="M25" s="79">
        <v>17</v>
      </c>
      <c r="N25" s="79">
        <v>247</v>
      </c>
      <c r="O25" s="17">
        <v>229</v>
      </c>
      <c r="P25" s="17">
        <v>70</v>
      </c>
      <c r="Q25" s="17">
        <v>299</v>
      </c>
      <c r="R25" s="17">
        <v>310</v>
      </c>
      <c r="S25" s="17">
        <v>59</v>
      </c>
      <c r="T25" s="17">
        <v>369</v>
      </c>
      <c r="U25" s="205">
        <v>683</v>
      </c>
      <c r="V25" s="205">
        <v>176</v>
      </c>
      <c r="W25" s="205">
        <v>859</v>
      </c>
    </row>
    <row r="26" spans="2:23" s="67" customFormat="1" ht="18" customHeight="1" x14ac:dyDescent="0.25">
      <c r="B26" s="75" t="s">
        <v>66</v>
      </c>
      <c r="C26" s="76">
        <v>279</v>
      </c>
      <c r="D26" s="77">
        <v>42</v>
      </c>
      <c r="E26" s="78">
        <f t="shared" si="5"/>
        <v>321</v>
      </c>
      <c r="F26" s="76">
        <v>202</v>
      </c>
      <c r="G26" s="77">
        <v>14</v>
      </c>
      <c r="H26" s="78">
        <v>216</v>
      </c>
      <c r="I26" s="79">
        <v>204</v>
      </c>
      <c r="J26" s="79">
        <v>4</v>
      </c>
      <c r="K26" s="79">
        <v>208</v>
      </c>
      <c r="L26" s="79">
        <v>292</v>
      </c>
      <c r="M26" s="79">
        <v>9</v>
      </c>
      <c r="N26" s="79">
        <v>301</v>
      </c>
      <c r="O26" s="17">
        <v>291</v>
      </c>
      <c r="P26" s="17">
        <v>14</v>
      </c>
      <c r="Q26" s="17">
        <v>305</v>
      </c>
      <c r="R26" s="17">
        <v>293</v>
      </c>
      <c r="S26" s="17">
        <v>12</v>
      </c>
      <c r="T26" s="17">
        <v>305</v>
      </c>
      <c r="U26" s="183">
        <v>1108</v>
      </c>
      <c r="V26" s="183">
        <v>155</v>
      </c>
      <c r="W26" s="183">
        <v>1263</v>
      </c>
    </row>
    <row r="27" spans="2:23" s="67" customFormat="1" ht="18" customHeight="1" x14ac:dyDescent="0.25">
      <c r="B27" s="75" t="s">
        <v>52</v>
      </c>
      <c r="C27" s="76">
        <v>39</v>
      </c>
      <c r="D27" s="77">
        <v>17</v>
      </c>
      <c r="E27" s="78">
        <f t="shared" si="5"/>
        <v>56</v>
      </c>
      <c r="F27" s="76">
        <v>32</v>
      </c>
      <c r="G27" s="77">
        <v>34</v>
      </c>
      <c r="H27" s="78">
        <v>66</v>
      </c>
      <c r="I27" s="79">
        <v>27</v>
      </c>
      <c r="J27" s="79">
        <v>13</v>
      </c>
      <c r="K27" s="79">
        <v>40</v>
      </c>
      <c r="L27" s="79">
        <v>67</v>
      </c>
      <c r="M27" s="79">
        <v>4</v>
      </c>
      <c r="N27" s="79">
        <v>71</v>
      </c>
      <c r="O27" s="17">
        <v>81</v>
      </c>
      <c r="P27" s="17">
        <v>30</v>
      </c>
      <c r="Q27" s="17">
        <v>111</v>
      </c>
      <c r="R27" s="17">
        <v>136</v>
      </c>
      <c r="S27" s="17">
        <v>16</v>
      </c>
      <c r="T27" s="17">
        <v>152</v>
      </c>
      <c r="U27" s="183">
        <v>235</v>
      </c>
      <c r="V27" s="183">
        <v>41</v>
      </c>
      <c r="W27" s="183">
        <v>276</v>
      </c>
    </row>
    <row r="28" spans="2:23" s="67" customFormat="1" ht="18" customHeight="1" x14ac:dyDescent="0.25">
      <c r="B28" s="75" t="s">
        <v>53</v>
      </c>
      <c r="C28" s="76">
        <v>160</v>
      </c>
      <c r="D28" s="77">
        <v>22</v>
      </c>
      <c r="E28" s="78">
        <f t="shared" si="5"/>
        <v>182</v>
      </c>
      <c r="F28" s="76">
        <v>108</v>
      </c>
      <c r="G28" s="77">
        <v>7</v>
      </c>
      <c r="H28" s="78">
        <v>115</v>
      </c>
      <c r="I28" s="79">
        <v>86</v>
      </c>
      <c r="J28" s="79">
        <v>12</v>
      </c>
      <c r="K28" s="79">
        <v>98</v>
      </c>
      <c r="L28" s="79">
        <v>134</v>
      </c>
      <c r="M28" s="79">
        <v>16</v>
      </c>
      <c r="N28" s="79">
        <v>150</v>
      </c>
      <c r="O28" s="17">
        <v>186</v>
      </c>
      <c r="P28" s="17">
        <v>24</v>
      </c>
      <c r="Q28" s="17">
        <v>210</v>
      </c>
      <c r="R28" s="17">
        <v>194</v>
      </c>
      <c r="S28" s="17">
        <v>16</v>
      </c>
      <c r="T28" s="17">
        <v>210</v>
      </c>
      <c r="U28" s="183">
        <v>554</v>
      </c>
      <c r="V28" s="183">
        <v>148</v>
      </c>
      <c r="W28" s="183">
        <v>702</v>
      </c>
    </row>
    <row r="29" spans="2:23" s="67" customFormat="1" ht="18" customHeight="1" x14ac:dyDescent="0.25">
      <c r="B29" s="75" t="s">
        <v>55</v>
      </c>
      <c r="C29" s="76">
        <v>130</v>
      </c>
      <c r="D29" s="77">
        <v>20</v>
      </c>
      <c r="E29" s="78">
        <f t="shared" si="5"/>
        <v>150</v>
      </c>
      <c r="F29" s="76">
        <v>118</v>
      </c>
      <c r="G29" s="77">
        <v>5</v>
      </c>
      <c r="H29" s="78">
        <v>123</v>
      </c>
      <c r="I29" s="79">
        <v>129</v>
      </c>
      <c r="J29" s="79">
        <v>5</v>
      </c>
      <c r="K29" s="79">
        <v>134</v>
      </c>
      <c r="L29" s="79">
        <v>190</v>
      </c>
      <c r="M29" s="79">
        <v>7</v>
      </c>
      <c r="N29" s="79">
        <v>197</v>
      </c>
      <c r="O29" s="17">
        <v>300</v>
      </c>
      <c r="P29" s="17">
        <v>12</v>
      </c>
      <c r="Q29" s="17">
        <v>312</v>
      </c>
      <c r="R29" s="17">
        <v>328</v>
      </c>
      <c r="S29" s="17">
        <v>15</v>
      </c>
      <c r="T29" s="17">
        <v>343</v>
      </c>
      <c r="U29" s="183">
        <v>573</v>
      </c>
      <c r="V29" s="183">
        <v>73</v>
      </c>
      <c r="W29" s="183">
        <v>646</v>
      </c>
    </row>
    <row r="30" spans="2:23" s="67" customFormat="1" ht="18" customHeight="1" x14ac:dyDescent="0.25">
      <c r="B30" s="75" t="s">
        <v>59</v>
      </c>
      <c r="C30" s="76">
        <v>5</v>
      </c>
      <c r="D30" s="77">
        <v>0</v>
      </c>
      <c r="E30" s="78">
        <f t="shared" ref="E30" si="6">SUM(C30:D30)</f>
        <v>5</v>
      </c>
      <c r="F30" s="76">
        <v>3</v>
      </c>
      <c r="G30" s="77">
        <v>0</v>
      </c>
      <c r="H30" s="78">
        <v>3</v>
      </c>
      <c r="I30" s="79">
        <v>7</v>
      </c>
      <c r="J30" s="79" t="s">
        <v>115</v>
      </c>
      <c r="K30" s="79">
        <v>7</v>
      </c>
      <c r="L30" s="79">
        <v>5</v>
      </c>
      <c r="M30" s="79" t="s">
        <v>115</v>
      </c>
      <c r="N30" s="79">
        <v>5</v>
      </c>
      <c r="O30" s="17">
        <v>7</v>
      </c>
      <c r="P30" s="17" t="s">
        <v>115</v>
      </c>
      <c r="Q30" s="17">
        <v>7</v>
      </c>
      <c r="R30" s="17">
        <v>5</v>
      </c>
      <c r="S30" s="17">
        <v>1</v>
      </c>
      <c r="T30" s="17">
        <v>6</v>
      </c>
      <c r="U30" s="205">
        <v>27</v>
      </c>
      <c r="V30" s="205">
        <v>5</v>
      </c>
      <c r="W30" s="205">
        <v>32</v>
      </c>
    </row>
    <row r="31" spans="2:23" s="67" customFormat="1" ht="18" customHeight="1" x14ac:dyDescent="0.25">
      <c r="B31" s="75" t="s">
        <v>65</v>
      </c>
      <c r="C31" s="76">
        <v>177</v>
      </c>
      <c r="D31" s="77">
        <v>114</v>
      </c>
      <c r="E31" s="78">
        <f>SUM(C31:D31)</f>
        <v>291</v>
      </c>
      <c r="F31" s="76">
        <v>88</v>
      </c>
      <c r="G31" s="77">
        <v>18</v>
      </c>
      <c r="H31" s="78">
        <v>106</v>
      </c>
      <c r="I31" s="79">
        <v>83</v>
      </c>
      <c r="J31" s="79">
        <v>6</v>
      </c>
      <c r="K31" s="79">
        <v>89</v>
      </c>
      <c r="L31" s="79">
        <v>159</v>
      </c>
      <c r="M31" s="79">
        <v>10</v>
      </c>
      <c r="N31" s="79">
        <v>169</v>
      </c>
      <c r="O31" s="17">
        <v>242</v>
      </c>
      <c r="P31" s="17">
        <v>9</v>
      </c>
      <c r="Q31" s="17">
        <v>251</v>
      </c>
      <c r="R31" s="17">
        <v>274</v>
      </c>
      <c r="S31" s="17">
        <v>8</v>
      </c>
      <c r="T31" s="17">
        <v>282</v>
      </c>
      <c r="U31" s="183">
        <v>423</v>
      </c>
      <c r="V31" s="183">
        <v>75</v>
      </c>
      <c r="W31" s="183">
        <v>498</v>
      </c>
    </row>
    <row r="32" spans="2:23" s="67" customFormat="1" ht="18" customHeight="1" x14ac:dyDescent="0.25">
      <c r="B32" s="75" t="s">
        <v>62</v>
      </c>
      <c r="C32" s="76">
        <v>50</v>
      </c>
      <c r="D32" s="77">
        <v>36</v>
      </c>
      <c r="E32" s="78">
        <f>SUM(C32:D32)</f>
        <v>86</v>
      </c>
      <c r="F32" s="76">
        <v>55</v>
      </c>
      <c r="G32" s="77">
        <v>23</v>
      </c>
      <c r="H32" s="78">
        <v>78</v>
      </c>
      <c r="I32" s="79">
        <v>45</v>
      </c>
      <c r="J32" s="79">
        <v>36</v>
      </c>
      <c r="K32" s="79">
        <v>81</v>
      </c>
      <c r="L32" s="79">
        <v>45</v>
      </c>
      <c r="M32" s="79">
        <v>13</v>
      </c>
      <c r="N32" s="79">
        <v>58</v>
      </c>
      <c r="O32" s="17">
        <v>72</v>
      </c>
      <c r="P32" s="17">
        <v>11</v>
      </c>
      <c r="Q32" s="17">
        <v>83</v>
      </c>
      <c r="R32" s="17">
        <v>59</v>
      </c>
      <c r="S32" s="17">
        <v>13</v>
      </c>
      <c r="T32" s="17">
        <v>72</v>
      </c>
      <c r="U32" s="183">
        <v>201</v>
      </c>
      <c r="V32" s="183">
        <v>203</v>
      </c>
      <c r="W32" s="183">
        <v>404</v>
      </c>
    </row>
    <row r="33" spans="2:23" ht="18" customHeight="1" x14ac:dyDescent="0.25">
      <c r="B33" s="75" t="s">
        <v>67</v>
      </c>
      <c r="C33" s="76">
        <v>15</v>
      </c>
      <c r="D33" s="77">
        <v>3</v>
      </c>
      <c r="E33" s="78">
        <f>SUM(C33:D33)</f>
        <v>18</v>
      </c>
      <c r="F33" s="76">
        <v>27</v>
      </c>
      <c r="G33" s="77">
        <v>0</v>
      </c>
      <c r="H33" s="78">
        <v>27</v>
      </c>
      <c r="I33" s="79">
        <v>18</v>
      </c>
      <c r="J33" s="79">
        <v>4</v>
      </c>
      <c r="K33" s="79">
        <v>22</v>
      </c>
      <c r="L33" s="79">
        <v>25</v>
      </c>
      <c r="M33" s="79">
        <v>3</v>
      </c>
      <c r="N33" s="79">
        <v>28</v>
      </c>
      <c r="O33" s="17">
        <v>29</v>
      </c>
      <c r="P33" s="17">
        <v>1</v>
      </c>
      <c r="Q33" s="17">
        <v>30</v>
      </c>
      <c r="R33" s="17">
        <v>25</v>
      </c>
      <c r="S33" s="17" t="s">
        <v>115</v>
      </c>
      <c r="T33" s="17">
        <v>25</v>
      </c>
      <c r="U33" s="183">
        <v>86</v>
      </c>
      <c r="V33" s="183">
        <v>10</v>
      </c>
      <c r="W33" s="183">
        <v>96</v>
      </c>
    </row>
    <row r="34" spans="2:23" s="67" customFormat="1" ht="18" customHeight="1" x14ac:dyDescent="0.25">
      <c r="B34" s="75" t="s">
        <v>68</v>
      </c>
      <c r="C34" s="76">
        <v>2</v>
      </c>
      <c r="D34" s="77">
        <v>0</v>
      </c>
      <c r="E34" s="78">
        <f>SUM(C34:D34)</f>
        <v>2</v>
      </c>
      <c r="F34" s="76">
        <v>2</v>
      </c>
      <c r="G34" s="77">
        <v>0</v>
      </c>
      <c r="H34" s="78">
        <v>2</v>
      </c>
      <c r="I34" s="79">
        <v>2</v>
      </c>
      <c r="J34" s="79" t="s">
        <v>115</v>
      </c>
      <c r="K34" s="79">
        <v>2</v>
      </c>
      <c r="L34" s="79">
        <v>8</v>
      </c>
      <c r="M34" s="79" t="s">
        <v>115</v>
      </c>
      <c r="N34" s="79">
        <v>8</v>
      </c>
      <c r="O34" s="17">
        <v>10</v>
      </c>
      <c r="P34" s="17" t="s">
        <v>115</v>
      </c>
      <c r="Q34" s="17">
        <v>10</v>
      </c>
      <c r="R34" s="17">
        <v>6</v>
      </c>
      <c r="S34" s="17">
        <v>1</v>
      </c>
      <c r="T34" s="17">
        <v>7</v>
      </c>
      <c r="U34" s="183">
        <v>7</v>
      </c>
      <c r="V34" s="183">
        <v>10</v>
      </c>
      <c r="W34" s="183">
        <v>17</v>
      </c>
    </row>
    <row r="35" spans="2:23" s="67" customFormat="1" ht="18" customHeight="1" x14ac:dyDescent="0.25">
      <c r="B35" s="75" t="s">
        <v>69</v>
      </c>
      <c r="C35" s="76">
        <v>211</v>
      </c>
      <c r="D35" s="77">
        <v>33</v>
      </c>
      <c r="E35" s="78">
        <f>SUM(C35:D35)</f>
        <v>244</v>
      </c>
      <c r="F35" s="76">
        <v>166</v>
      </c>
      <c r="G35" s="77">
        <v>8</v>
      </c>
      <c r="H35" s="78">
        <v>174</v>
      </c>
      <c r="I35" s="79">
        <v>170</v>
      </c>
      <c r="J35" s="79">
        <v>18</v>
      </c>
      <c r="K35" s="79">
        <v>188</v>
      </c>
      <c r="L35" s="79">
        <v>287</v>
      </c>
      <c r="M35" s="79">
        <v>13</v>
      </c>
      <c r="N35" s="79">
        <v>300</v>
      </c>
      <c r="O35" s="17">
        <v>241</v>
      </c>
      <c r="P35" s="17">
        <v>16</v>
      </c>
      <c r="Q35" s="17">
        <v>257</v>
      </c>
      <c r="R35" s="17">
        <v>322</v>
      </c>
      <c r="S35" s="17">
        <v>20</v>
      </c>
      <c r="T35" s="17">
        <v>342</v>
      </c>
      <c r="U35" s="183">
        <v>922</v>
      </c>
      <c r="V35" s="183">
        <v>97</v>
      </c>
      <c r="W35" s="183">
        <v>1019</v>
      </c>
    </row>
    <row r="36" spans="2:23" s="67" customFormat="1" ht="30" customHeight="1" x14ac:dyDescent="0.25">
      <c r="B36" s="160" t="s">
        <v>113</v>
      </c>
      <c r="C36" s="76" t="s">
        <v>115</v>
      </c>
      <c r="D36" s="77" t="s">
        <v>115</v>
      </c>
      <c r="E36" s="78" t="s">
        <v>115</v>
      </c>
      <c r="F36" s="76" t="s">
        <v>115</v>
      </c>
      <c r="G36" s="77" t="s">
        <v>115</v>
      </c>
      <c r="H36" s="78" t="s">
        <v>115</v>
      </c>
      <c r="I36" s="79" t="s">
        <v>115</v>
      </c>
      <c r="J36" s="79" t="s">
        <v>115</v>
      </c>
      <c r="K36" s="79" t="s">
        <v>115</v>
      </c>
      <c r="L36" s="79" t="s">
        <v>115</v>
      </c>
      <c r="M36" s="79" t="s">
        <v>115</v>
      </c>
      <c r="N36" s="79" t="s">
        <v>115</v>
      </c>
      <c r="O36" s="17">
        <v>1</v>
      </c>
      <c r="P36" s="17" t="s">
        <v>115</v>
      </c>
      <c r="Q36" s="17">
        <v>1</v>
      </c>
      <c r="R36" s="17" t="s">
        <v>115</v>
      </c>
      <c r="S36" s="17" t="s">
        <v>115</v>
      </c>
      <c r="T36" s="17" t="s">
        <v>115</v>
      </c>
      <c r="U36" s="183">
        <v>5</v>
      </c>
      <c r="V36" s="183"/>
      <c r="W36" s="183">
        <v>5</v>
      </c>
    </row>
    <row r="37" spans="2:23" s="67" customFormat="1" ht="18" customHeight="1" x14ac:dyDescent="0.25">
      <c r="B37" s="75" t="s">
        <v>54</v>
      </c>
      <c r="C37" s="80" t="s">
        <v>115</v>
      </c>
      <c r="D37" s="67" t="s">
        <v>115</v>
      </c>
      <c r="E37" s="81" t="s">
        <v>115</v>
      </c>
      <c r="F37" s="76">
        <v>1</v>
      </c>
      <c r="G37" s="77">
        <v>0</v>
      </c>
      <c r="H37" s="78">
        <v>1</v>
      </c>
      <c r="I37" s="79">
        <v>2</v>
      </c>
      <c r="J37" s="79" t="s">
        <v>115</v>
      </c>
      <c r="K37" s="79">
        <v>2</v>
      </c>
      <c r="L37" s="79" t="s">
        <v>115</v>
      </c>
      <c r="M37" s="79" t="s">
        <v>115</v>
      </c>
      <c r="N37" s="79" t="s">
        <v>115</v>
      </c>
      <c r="O37" s="17" t="s">
        <v>115</v>
      </c>
      <c r="P37" s="17">
        <v>1</v>
      </c>
      <c r="Q37" s="17">
        <v>1</v>
      </c>
      <c r="R37" s="17" t="s">
        <v>115</v>
      </c>
      <c r="S37" s="17" t="s">
        <v>115</v>
      </c>
      <c r="T37" s="17" t="s">
        <v>115</v>
      </c>
      <c r="U37" s="182"/>
      <c r="V37" s="182"/>
      <c r="W37" s="182"/>
    </row>
    <row r="38" spans="2:23" s="67" customFormat="1" ht="18" customHeight="1" x14ac:dyDescent="0.25">
      <c r="B38" s="123" t="s">
        <v>98</v>
      </c>
      <c r="C38" s="89"/>
      <c r="D38" s="90"/>
      <c r="E38" s="91"/>
      <c r="F38" s="85"/>
      <c r="G38" s="86"/>
      <c r="H38" s="87"/>
      <c r="I38" s="86"/>
      <c r="J38" s="88">
        <v>1</v>
      </c>
      <c r="K38" s="86">
        <v>1</v>
      </c>
      <c r="L38" s="86">
        <v>3</v>
      </c>
      <c r="M38" s="88">
        <v>13</v>
      </c>
      <c r="N38" s="86">
        <v>16</v>
      </c>
      <c r="O38" s="88"/>
      <c r="P38" s="86"/>
      <c r="Q38" s="88"/>
      <c r="R38" s="88"/>
      <c r="S38" s="86"/>
      <c r="T38" s="88"/>
      <c r="U38" s="86">
        <v>234</v>
      </c>
      <c r="V38" s="86">
        <v>8</v>
      </c>
      <c r="W38" s="86">
        <v>242</v>
      </c>
    </row>
    <row r="39" spans="2:23" s="67" customFormat="1" ht="21.75" customHeight="1" x14ac:dyDescent="0.25">
      <c r="B39" s="92" t="s">
        <v>42</v>
      </c>
      <c r="C39" s="93">
        <f>C12+C15+C20+C38</f>
        <v>5035</v>
      </c>
      <c r="D39" s="94">
        <f>D12+D15+D20+D38</f>
        <v>1945</v>
      </c>
      <c r="E39" s="95">
        <f>E12+E15+E20</f>
        <v>6980</v>
      </c>
      <c r="F39" s="96">
        <v>4832</v>
      </c>
      <c r="G39" s="97">
        <v>1147</v>
      </c>
      <c r="H39" s="98">
        <v>5979</v>
      </c>
      <c r="I39" s="99">
        <f>I12+I15+I20</f>
        <v>4028</v>
      </c>
      <c r="J39" s="99">
        <f>J12+J15+J20+J38</f>
        <v>590</v>
      </c>
      <c r="K39" s="99">
        <f>K12+K15+K20+K38</f>
        <v>4618</v>
      </c>
      <c r="L39" s="99">
        <v>5623</v>
      </c>
      <c r="M39" s="99">
        <v>1003</v>
      </c>
      <c r="N39" s="99">
        <v>6626</v>
      </c>
      <c r="O39" s="99">
        <f>O12+O15+O20</f>
        <v>6534</v>
      </c>
      <c r="P39" s="99">
        <f t="shared" ref="P39:Q39" si="7">P12+P15+P20</f>
        <v>1102</v>
      </c>
      <c r="Q39" s="99">
        <f t="shared" si="7"/>
        <v>7636</v>
      </c>
      <c r="R39" s="99">
        <f>R12+R15+R20</f>
        <v>8008</v>
      </c>
      <c r="S39" s="99">
        <f>S12+S15+S20</f>
        <v>1070</v>
      </c>
      <c r="T39" s="99">
        <f t="shared" ref="T39" si="8">T12+T15+T20</f>
        <v>9078</v>
      </c>
      <c r="U39" s="99">
        <f>U12+U15+U20</f>
        <v>18733</v>
      </c>
      <c r="V39" s="99">
        <f>V12+V15+V20</f>
        <v>4479</v>
      </c>
      <c r="W39" s="99">
        <f>W12+W15+W20</f>
        <v>23212</v>
      </c>
    </row>
    <row r="40" spans="2:23" s="67" customFormat="1" ht="24" customHeight="1" x14ac:dyDescent="0.25">
      <c r="B40" s="299" t="s">
        <v>100</v>
      </c>
      <c r="C40" s="299"/>
      <c r="D40" s="299"/>
      <c r="E40" s="299"/>
      <c r="F40" s="299"/>
      <c r="G40" s="299"/>
      <c r="H40" s="299"/>
      <c r="I40" s="299"/>
      <c r="J40" s="299"/>
      <c r="K40" s="299"/>
      <c r="L40" s="299"/>
      <c r="M40" s="299"/>
    </row>
    <row r="41" spans="2:23" s="67" customFormat="1" x14ac:dyDescent="0.25">
      <c r="B41" s="124"/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/>
    </row>
    <row r="42" spans="2:23" s="67" customFormat="1" x14ac:dyDescent="0.25"/>
    <row r="44" spans="2:23" x14ac:dyDescent="0.25">
      <c r="G44" s="67"/>
      <c r="H44" s="67"/>
      <c r="I44" s="67"/>
      <c r="J44" s="67"/>
    </row>
    <row r="45" spans="2:23" x14ac:dyDescent="0.25">
      <c r="G45" s="203"/>
      <c r="H45" s="203"/>
      <c r="I45" s="203"/>
      <c r="J45" s="203"/>
    </row>
    <row r="46" spans="2:23" x14ac:dyDescent="0.25">
      <c r="B46" s="203"/>
      <c r="G46" s="204"/>
      <c r="H46" s="205"/>
      <c r="I46" s="205"/>
      <c r="J46" s="205"/>
    </row>
    <row r="47" spans="2:23" x14ac:dyDescent="0.25">
      <c r="G47" s="204"/>
      <c r="H47" s="205"/>
      <c r="I47" s="205"/>
      <c r="J47" s="205"/>
    </row>
    <row r="48" spans="2:23" x14ac:dyDescent="0.25">
      <c r="G48" s="204"/>
      <c r="H48" s="205"/>
      <c r="I48" s="205"/>
      <c r="J48" s="205"/>
    </row>
    <row r="49" spans="7:10" x14ac:dyDescent="0.25">
      <c r="G49" s="204"/>
      <c r="H49" s="205"/>
      <c r="I49" s="205"/>
      <c r="J49" s="205"/>
    </row>
    <row r="50" spans="7:10" x14ac:dyDescent="0.25">
      <c r="G50" s="204"/>
      <c r="H50" s="205"/>
      <c r="I50" s="205"/>
      <c r="J50" s="205"/>
    </row>
    <row r="51" spans="7:10" x14ac:dyDescent="0.25">
      <c r="G51" s="204"/>
      <c r="H51" s="205"/>
      <c r="I51" s="205"/>
      <c r="J51" s="205"/>
    </row>
    <row r="52" spans="7:10" x14ac:dyDescent="0.25">
      <c r="G52" s="204"/>
      <c r="H52" s="205"/>
      <c r="I52" s="205"/>
      <c r="J52" s="205"/>
    </row>
    <row r="53" spans="7:10" x14ac:dyDescent="0.25">
      <c r="G53" s="204"/>
      <c r="H53" s="205"/>
      <c r="I53" s="205"/>
      <c r="J53" s="205"/>
    </row>
    <row r="54" spans="7:10" x14ac:dyDescent="0.25">
      <c r="G54" s="204"/>
      <c r="H54" s="205"/>
      <c r="I54" s="205"/>
      <c r="J54" s="205"/>
    </row>
    <row r="55" spans="7:10" x14ac:dyDescent="0.25">
      <c r="G55" s="204"/>
      <c r="H55" s="205"/>
      <c r="I55" s="205"/>
      <c r="J55" s="205"/>
    </row>
    <row r="56" spans="7:10" x14ac:dyDescent="0.25">
      <c r="G56" s="204"/>
      <c r="H56" s="205"/>
      <c r="I56" s="205"/>
      <c r="J56" s="205"/>
    </row>
    <row r="57" spans="7:10" x14ac:dyDescent="0.25">
      <c r="G57" s="204"/>
      <c r="H57" s="205"/>
      <c r="I57" s="205"/>
      <c r="J57" s="205"/>
    </row>
    <row r="58" spans="7:10" x14ac:dyDescent="0.25">
      <c r="G58" s="204"/>
      <c r="H58" s="205"/>
      <c r="I58" s="205"/>
      <c r="J58" s="205"/>
    </row>
    <row r="59" spans="7:10" x14ac:dyDescent="0.25">
      <c r="G59" s="204"/>
      <c r="H59" s="205"/>
      <c r="I59" s="205"/>
      <c r="J59" s="205"/>
    </row>
    <row r="60" spans="7:10" x14ac:dyDescent="0.25">
      <c r="G60" s="204"/>
      <c r="H60" s="205"/>
      <c r="I60" s="205"/>
      <c r="J60" s="205"/>
    </row>
    <row r="61" spans="7:10" x14ac:dyDescent="0.25">
      <c r="G61" s="204"/>
      <c r="H61" s="205"/>
      <c r="I61" s="205"/>
      <c r="J61" s="205"/>
    </row>
    <row r="62" spans="7:10" x14ac:dyDescent="0.25">
      <c r="G62" s="204"/>
      <c r="H62" s="205"/>
      <c r="I62" s="205"/>
      <c r="J62" s="205"/>
    </row>
    <row r="63" spans="7:10" x14ac:dyDescent="0.25">
      <c r="G63" s="204"/>
      <c r="H63" s="205"/>
      <c r="I63" s="205"/>
      <c r="J63" s="205"/>
    </row>
    <row r="64" spans="7:10" x14ac:dyDescent="0.25">
      <c r="G64" s="204"/>
      <c r="H64" s="205"/>
      <c r="I64" s="205"/>
      <c r="J64" s="205"/>
    </row>
    <row r="65" spans="7:10" x14ac:dyDescent="0.25">
      <c r="G65" s="204"/>
      <c r="H65" s="205"/>
      <c r="I65" s="205"/>
      <c r="J65" s="205"/>
    </row>
    <row r="66" spans="7:10" x14ac:dyDescent="0.25">
      <c r="G66" s="204"/>
    </row>
    <row r="67" spans="7:10" x14ac:dyDescent="0.25">
      <c r="G67" s="204"/>
      <c r="H67" s="205"/>
      <c r="I67" s="205"/>
      <c r="J67" s="205"/>
    </row>
  </sheetData>
  <mergeCells count="9">
    <mergeCell ref="B40:M40"/>
    <mergeCell ref="L10:N10"/>
    <mergeCell ref="O10:Q10"/>
    <mergeCell ref="B7:K7"/>
    <mergeCell ref="C10:E10"/>
    <mergeCell ref="F10:H10"/>
    <mergeCell ref="I10:K10"/>
    <mergeCell ref="U10:W10"/>
    <mergeCell ref="R10:T10"/>
  </mergeCells>
  <phoneticPr fontId="20" type="noConversion"/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9" tint="-0.249977111117893"/>
  </sheetPr>
  <dimension ref="B1:W67"/>
  <sheetViews>
    <sheetView showGridLines="0" topLeftCell="A10" zoomScale="60" zoomScaleNormal="60" workbookViewId="0">
      <selection activeCell="T2" sqref="T2"/>
    </sheetView>
  </sheetViews>
  <sheetFormatPr baseColWidth="10" defaultColWidth="11.42578125" defaultRowHeight="18.75" x14ac:dyDescent="0.3"/>
  <cols>
    <col min="1" max="1" width="3.7109375" style="55" customWidth="1"/>
    <col min="2" max="2" width="58" style="55" customWidth="1"/>
    <col min="3" max="18" width="10.7109375" style="55" customWidth="1"/>
    <col min="19" max="19" width="12.85546875" style="55" customWidth="1"/>
    <col min="20" max="23" width="10.7109375" style="55" customWidth="1"/>
    <col min="24" max="16384" width="11.42578125" style="55"/>
  </cols>
  <sheetData>
    <row r="1" spans="2:23" x14ac:dyDescent="0.3">
      <c r="F1" s="283" t="s">
        <v>0</v>
      </c>
    </row>
    <row r="2" spans="2:23" x14ac:dyDescent="0.3">
      <c r="F2" s="283" t="s">
        <v>1</v>
      </c>
    </row>
    <row r="6" spans="2:23" x14ac:dyDescent="0.3">
      <c r="B6" s="128" t="s">
        <v>94</v>
      </c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</row>
    <row r="8" spans="2:23" ht="32.25" customHeight="1" x14ac:dyDescent="0.3">
      <c r="B8" s="315" t="s">
        <v>148</v>
      </c>
      <c r="C8" s="315"/>
      <c r="D8" s="315"/>
      <c r="E8" s="315"/>
      <c r="F8" s="315"/>
      <c r="G8" s="315"/>
      <c r="H8" s="315"/>
      <c r="I8" s="315"/>
      <c r="J8" s="315"/>
      <c r="K8" s="315"/>
    </row>
    <row r="9" spans="2:23" ht="38.25" customHeight="1" x14ac:dyDescent="0.3">
      <c r="B9" s="56" t="s">
        <v>147</v>
      </c>
      <c r="C9" s="57"/>
      <c r="D9" s="57"/>
      <c r="E9" s="57"/>
      <c r="F9" s="57"/>
      <c r="G9" s="57"/>
      <c r="H9" s="57"/>
      <c r="I9" s="57"/>
      <c r="J9" s="57"/>
      <c r="K9" s="57"/>
    </row>
    <row r="10" spans="2:23" s="58" customFormat="1" x14ac:dyDescent="0.3"/>
    <row r="11" spans="2:23" s="58" customFormat="1" ht="23.45" customHeight="1" x14ac:dyDescent="0.3">
      <c r="B11" s="120"/>
      <c r="C11" s="313">
        <v>2018</v>
      </c>
      <c r="D11" s="311"/>
      <c r="E11" s="311"/>
      <c r="F11" s="313">
        <v>2019</v>
      </c>
      <c r="G11" s="311"/>
      <c r="H11" s="314"/>
      <c r="I11" s="313">
        <v>2020</v>
      </c>
      <c r="J11" s="311"/>
      <c r="K11" s="314"/>
      <c r="L11" s="311">
        <v>2021</v>
      </c>
      <c r="M11" s="311"/>
      <c r="N11" s="311"/>
      <c r="O11" s="313" t="s">
        <v>112</v>
      </c>
      <c r="P11" s="311"/>
      <c r="Q11" s="311"/>
      <c r="R11" s="313" t="s">
        <v>114</v>
      </c>
      <c r="S11" s="311"/>
      <c r="T11" s="311"/>
      <c r="U11" s="316">
        <v>2024</v>
      </c>
      <c r="V11" s="317"/>
      <c r="W11" s="317"/>
    </row>
    <row r="12" spans="2:23" s="58" customFormat="1" ht="37.5" customHeight="1" x14ac:dyDescent="0.3">
      <c r="B12" s="120" t="s">
        <v>51</v>
      </c>
      <c r="C12" s="121" t="s">
        <v>41</v>
      </c>
      <c r="D12" s="119" t="s">
        <v>46</v>
      </c>
      <c r="E12" s="119" t="s">
        <v>15</v>
      </c>
      <c r="F12" s="121" t="s">
        <v>41</v>
      </c>
      <c r="G12" s="119" t="s">
        <v>46</v>
      </c>
      <c r="H12" s="122" t="s">
        <v>15</v>
      </c>
      <c r="I12" s="121" t="s">
        <v>41</v>
      </c>
      <c r="J12" s="119" t="s">
        <v>46</v>
      </c>
      <c r="K12" s="122" t="s">
        <v>15</v>
      </c>
      <c r="L12" s="119" t="s">
        <v>41</v>
      </c>
      <c r="M12" s="119" t="s">
        <v>46</v>
      </c>
      <c r="N12" s="119" t="s">
        <v>15</v>
      </c>
      <c r="O12" s="159" t="s">
        <v>41</v>
      </c>
      <c r="P12" s="157" t="s">
        <v>46</v>
      </c>
      <c r="Q12" s="157" t="s">
        <v>15</v>
      </c>
      <c r="R12" s="172" t="s">
        <v>41</v>
      </c>
      <c r="S12" s="171" t="s">
        <v>46</v>
      </c>
      <c r="T12" s="171" t="s">
        <v>15</v>
      </c>
      <c r="U12" s="209" t="s">
        <v>41</v>
      </c>
      <c r="V12" s="210" t="s">
        <v>46</v>
      </c>
      <c r="W12" s="210" t="s">
        <v>15</v>
      </c>
    </row>
    <row r="13" spans="2:23" s="58" customFormat="1" ht="34.5" customHeight="1" x14ac:dyDescent="0.3">
      <c r="B13" s="68" t="s">
        <v>78</v>
      </c>
      <c r="C13" s="138">
        <v>862</v>
      </c>
      <c r="D13" s="139">
        <v>789</v>
      </c>
      <c r="E13" s="139">
        <v>1651</v>
      </c>
      <c r="F13" s="138">
        <v>973</v>
      </c>
      <c r="G13" s="139">
        <v>291</v>
      </c>
      <c r="H13" s="140">
        <v>1264</v>
      </c>
      <c r="I13" s="138">
        <v>765</v>
      </c>
      <c r="J13" s="139">
        <v>128</v>
      </c>
      <c r="K13" s="140">
        <v>893</v>
      </c>
      <c r="L13" s="139">
        <v>964</v>
      </c>
      <c r="M13" s="139">
        <v>297</v>
      </c>
      <c r="N13" s="139">
        <v>1261</v>
      </c>
      <c r="O13" s="139">
        <v>744</v>
      </c>
      <c r="P13" s="139">
        <v>319</v>
      </c>
      <c r="Q13" s="139">
        <v>1063</v>
      </c>
      <c r="R13" s="139">
        <v>788</v>
      </c>
      <c r="S13" s="139">
        <v>714</v>
      </c>
      <c r="T13" s="139">
        <v>1502</v>
      </c>
      <c r="U13" s="211">
        <f>SUM(U14)</f>
        <v>2910</v>
      </c>
      <c r="V13" s="211">
        <f t="shared" ref="V13:W13" si="0">SUM(V14)</f>
        <v>1196</v>
      </c>
      <c r="W13" s="211">
        <f t="shared" si="0"/>
        <v>4106</v>
      </c>
    </row>
    <row r="14" spans="2:23" s="58" customFormat="1" x14ac:dyDescent="0.3">
      <c r="B14" s="75" t="s">
        <v>43</v>
      </c>
      <c r="C14" s="76">
        <v>862</v>
      </c>
      <c r="D14" s="77">
        <v>789</v>
      </c>
      <c r="E14" s="77">
        <f>SUM(C14:D14)</f>
        <v>1651</v>
      </c>
      <c r="F14" s="76">
        <v>973</v>
      </c>
      <c r="G14" s="77">
        <v>291</v>
      </c>
      <c r="H14" s="78">
        <v>1264</v>
      </c>
      <c r="I14" s="76">
        <v>765</v>
      </c>
      <c r="J14" s="77">
        <v>128</v>
      </c>
      <c r="K14" s="78">
        <v>893</v>
      </c>
      <c r="L14" s="79">
        <v>964</v>
      </c>
      <c r="M14" s="79">
        <v>297</v>
      </c>
      <c r="N14" s="79">
        <v>1261</v>
      </c>
      <c r="O14" s="79">
        <v>744</v>
      </c>
      <c r="P14" s="79">
        <v>319</v>
      </c>
      <c r="Q14" s="79">
        <v>1063</v>
      </c>
      <c r="R14" s="79">
        <v>788</v>
      </c>
      <c r="S14" s="79">
        <v>714</v>
      </c>
      <c r="T14" s="79">
        <v>1502</v>
      </c>
      <c r="U14" s="212">
        <v>2910</v>
      </c>
      <c r="V14" s="212">
        <v>1196</v>
      </c>
      <c r="W14" s="212">
        <v>4106</v>
      </c>
    </row>
    <row r="15" spans="2:23" s="58" customFormat="1" x14ac:dyDescent="0.3">
      <c r="B15" s="67"/>
      <c r="C15" s="80"/>
      <c r="D15" s="67"/>
      <c r="E15" s="67"/>
      <c r="F15" s="80"/>
      <c r="G15" s="67"/>
      <c r="H15" s="81"/>
      <c r="I15" s="80"/>
      <c r="J15" s="67"/>
      <c r="K15" s="81"/>
      <c r="L15" s="67"/>
      <c r="M15" s="67"/>
      <c r="N15" s="67"/>
      <c r="O15" s="67"/>
      <c r="P15" s="67"/>
      <c r="Q15" s="67"/>
      <c r="R15" s="67"/>
      <c r="S15" s="67"/>
      <c r="T15" s="67"/>
      <c r="U15" s="213"/>
      <c r="V15" s="213"/>
      <c r="W15" s="213"/>
    </row>
    <row r="16" spans="2:23" s="32" customFormat="1" ht="27" customHeight="1" x14ac:dyDescent="0.25">
      <c r="B16" s="68" t="s">
        <v>79</v>
      </c>
      <c r="C16" s="138">
        <v>2042</v>
      </c>
      <c r="D16" s="139">
        <v>2416</v>
      </c>
      <c r="E16" s="139">
        <v>4458</v>
      </c>
      <c r="F16" s="138">
        <v>3010</v>
      </c>
      <c r="G16" s="139">
        <v>1261</v>
      </c>
      <c r="H16" s="140">
        <v>4271</v>
      </c>
      <c r="I16" s="138">
        <v>2392</v>
      </c>
      <c r="J16" s="139">
        <v>625</v>
      </c>
      <c r="K16" s="140">
        <v>3017</v>
      </c>
      <c r="L16" s="139">
        <v>1990</v>
      </c>
      <c r="M16" s="139">
        <v>945</v>
      </c>
      <c r="N16" s="139">
        <v>2935</v>
      </c>
      <c r="O16" s="139">
        <v>2082</v>
      </c>
      <c r="P16" s="139">
        <v>1107</v>
      </c>
      <c r="Q16" s="139">
        <v>3189</v>
      </c>
      <c r="R16" s="139">
        <f>R17+R18+R19</f>
        <v>2140</v>
      </c>
      <c r="S16" s="139">
        <f t="shared" ref="S16:T16" si="1">S17+S18+S19</f>
        <v>1233</v>
      </c>
      <c r="T16" s="139">
        <f t="shared" si="1"/>
        <v>3373</v>
      </c>
      <c r="U16" s="211">
        <f>SUM(U17:U19)</f>
        <v>10051</v>
      </c>
      <c r="V16" s="211">
        <f t="shared" ref="V16:W16" si="2">SUM(V17:V19)</f>
        <v>3232</v>
      </c>
      <c r="W16" s="211">
        <f t="shared" si="2"/>
        <v>13283</v>
      </c>
    </row>
    <row r="17" spans="2:23" s="58" customFormat="1" x14ac:dyDescent="0.3">
      <c r="B17" s="75" t="s">
        <v>64</v>
      </c>
      <c r="C17" s="76">
        <v>920</v>
      </c>
      <c r="D17" s="77">
        <v>1925</v>
      </c>
      <c r="E17" s="77">
        <f>SUM(C17:D17)</f>
        <v>2845</v>
      </c>
      <c r="F17" s="76">
        <v>1549</v>
      </c>
      <c r="G17" s="77">
        <v>634</v>
      </c>
      <c r="H17" s="78">
        <v>2183</v>
      </c>
      <c r="I17" s="76">
        <v>889</v>
      </c>
      <c r="J17" s="77">
        <v>331</v>
      </c>
      <c r="K17" s="78">
        <v>1220</v>
      </c>
      <c r="L17" s="79">
        <v>1068</v>
      </c>
      <c r="M17" s="79">
        <v>617</v>
      </c>
      <c r="N17" s="79">
        <v>1685</v>
      </c>
      <c r="O17" s="79">
        <v>1079</v>
      </c>
      <c r="P17" s="79">
        <v>1012</v>
      </c>
      <c r="Q17" s="79">
        <v>2091</v>
      </c>
      <c r="R17" s="79">
        <v>1174</v>
      </c>
      <c r="S17" s="79">
        <v>710</v>
      </c>
      <c r="T17" s="79">
        <v>1884</v>
      </c>
      <c r="U17" s="212">
        <v>4681</v>
      </c>
      <c r="V17" s="212">
        <v>2534</v>
      </c>
      <c r="W17" s="212">
        <v>7215</v>
      </c>
    </row>
    <row r="18" spans="2:23" s="58" customFormat="1" x14ac:dyDescent="0.3">
      <c r="B18" s="75" t="s">
        <v>44</v>
      </c>
      <c r="C18" s="76">
        <v>1122</v>
      </c>
      <c r="D18" s="77">
        <v>282</v>
      </c>
      <c r="E18" s="77">
        <f>SUM(C18:D18)</f>
        <v>1404</v>
      </c>
      <c r="F18" s="76">
        <v>1450</v>
      </c>
      <c r="G18" s="77">
        <v>627</v>
      </c>
      <c r="H18" s="78">
        <v>2077</v>
      </c>
      <c r="I18" s="76">
        <v>1495</v>
      </c>
      <c r="J18" s="77">
        <v>287</v>
      </c>
      <c r="K18" s="78">
        <v>1782</v>
      </c>
      <c r="L18" s="79">
        <v>815</v>
      </c>
      <c r="M18" s="79">
        <v>328</v>
      </c>
      <c r="N18" s="79">
        <v>1143</v>
      </c>
      <c r="O18" s="79">
        <v>986</v>
      </c>
      <c r="P18" s="79">
        <v>95</v>
      </c>
      <c r="Q18" s="79">
        <v>1081</v>
      </c>
      <c r="R18" s="79">
        <v>957</v>
      </c>
      <c r="S18" s="79">
        <v>421</v>
      </c>
      <c r="T18" s="79">
        <v>1378</v>
      </c>
      <c r="U18" s="212">
        <v>5343</v>
      </c>
      <c r="V18" s="212">
        <v>682</v>
      </c>
      <c r="W18" s="212">
        <v>6025</v>
      </c>
    </row>
    <row r="19" spans="2:23" s="58" customFormat="1" x14ac:dyDescent="0.3">
      <c r="B19" s="75" t="s">
        <v>63</v>
      </c>
      <c r="C19" s="76">
        <v>0</v>
      </c>
      <c r="D19" s="77">
        <v>209</v>
      </c>
      <c r="E19" s="77">
        <f>SUM(C19:D19)</f>
        <v>209</v>
      </c>
      <c r="F19" s="76">
        <v>11</v>
      </c>
      <c r="G19" s="77">
        <v>0</v>
      </c>
      <c r="H19" s="78">
        <v>11</v>
      </c>
      <c r="I19" s="76">
        <v>8</v>
      </c>
      <c r="J19" s="77">
        <v>7</v>
      </c>
      <c r="K19" s="78">
        <v>15</v>
      </c>
      <c r="L19" s="79">
        <v>107</v>
      </c>
      <c r="M19" s="79">
        <v>0</v>
      </c>
      <c r="N19" s="79">
        <v>107</v>
      </c>
      <c r="O19" s="79">
        <v>17</v>
      </c>
      <c r="P19" s="79"/>
      <c r="Q19" s="79">
        <v>17</v>
      </c>
      <c r="R19" s="79">
        <v>9</v>
      </c>
      <c r="S19" s="79">
        <v>102</v>
      </c>
      <c r="T19" s="79">
        <v>111</v>
      </c>
      <c r="U19" s="212">
        <v>27</v>
      </c>
      <c r="V19" s="212">
        <v>16</v>
      </c>
      <c r="W19" s="212">
        <v>43</v>
      </c>
    </row>
    <row r="20" spans="2:23" s="58" customFormat="1" x14ac:dyDescent="0.3">
      <c r="B20" s="67"/>
      <c r="C20" s="80"/>
      <c r="D20" s="67"/>
      <c r="E20" s="67"/>
      <c r="F20" s="80"/>
      <c r="G20" s="67"/>
      <c r="H20" s="81"/>
      <c r="I20" s="80"/>
      <c r="J20" s="67"/>
      <c r="K20" s="81"/>
      <c r="L20" s="67"/>
      <c r="M20" s="67"/>
      <c r="N20" s="67"/>
      <c r="O20" s="67"/>
      <c r="P20" s="67"/>
      <c r="Q20" s="67"/>
      <c r="R20" s="67"/>
      <c r="S20" s="67"/>
      <c r="T20" s="67"/>
      <c r="U20" s="213"/>
      <c r="V20" s="213"/>
      <c r="W20" s="213"/>
    </row>
    <row r="21" spans="2:23" s="32" customFormat="1" ht="27" customHeight="1" x14ac:dyDescent="0.25">
      <c r="B21" s="68" t="s">
        <v>80</v>
      </c>
      <c r="C21" s="138">
        <v>8471</v>
      </c>
      <c r="D21" s="139">
        <v>14328</v>
      </c>
      <c r="E21" s="139">
        <v>22799</v>
      </c>
      <c r="F21" s="138">
        <v>6782</v>
      </c>
      <c r="G21" s="139">
        <v>9724</v>
      </c>
      <c r="H21" s="140">
        <v>16506</v>
      </c>
      <c r="I21" s="138">
        <v>7500</v>
      </c>
      <c r="J21" s="139">
        <v>5525</v>
      </c>
      <c r="K21" s="140">
        <v>13025</v>
      </c>
      <c r="L21" s="139">
        <v>9512</v>
      </c>
      <c r="M21" s="139">
        <v>7793</v>
      </c>
      <c r="N21" s="139">
        <v>17305</v>
      </c>
      <c r="O21" s="139">
        <v>7814</v>
      </c>
      <c r="P21" s="139">
        <v>7658</v>
      </c>
      <c r="Q21" s="139">
        <v>15472</v>
      </c>
      <c r="R21" s="139">
        <f>R22+R23+R24+R25+R26+R27+R28+R29+R30+R31+R32+R33+R34+R35+R36</f>
        <v>7522</v>
      </c>
      <c r="S21" s="139">
        <f>S22+S23+S24+S25+S26+S27+S28+S29+S30+S31+S32+S33+S34+S36</f>
        <v>7497</v>
      </c>
      <c r="T21" s="139">
        <f t="shared" ref="T21" si="3">T22+T23+T24+T25+T26+T27+T28+T29+T30+T31+T32+T33+T34+T35+T36</f>
        <v>15019</v>
      </c>
      <c r="U21" s="211">
        <f>SUM(U22:U39)</f>
        <v>27981</v>
      </c>
      <c r="V21" s="211">
        <f t="shared" ref="V21:W21" si="4">SUM(V22:V39)</f>
        <v>18941</v>
      </c>
      <c r="W21" s="211">
        <f t="shared" si="4"/>
        <v>46922</v>
      </c>
    </row>
    <row r="22" spans="2:23" s="58" customFormat="1" x14ac:dyDescent="0.3">
      <c r="B22" s="75" t="s">
        <v>61</v>
      </c>
      <c r="C22" s="76">
        <v>3272</v>
      </c>
      <c r="D22" s="77">
        <v>8573</v>
      </c>
      <c r="E22" s="77">
        <f t="shared" ref="E22:E36" si="5">SUM(C22:D22)</f>
        <v>11845</v>
      </c>
      <c r="F22" s="76">
        <v>2705</v>
      </c>
      <c r="G22" s="77">
        <v>7259</v>
      </c>
      <c r="H22" s="78">
        <v>9964</v>
      </c>
      <c r="I22" s="76">
        <v>3737</v>
      </c>
      <c r="J22" s="77">
        <v>4276</v>
      </c>
      <c r="K22" s="78">
        <v>8013</v>
      </c>
      <c r="L22" s="79">
        <v>4545</v>
      </c>
      <c r="M22" s="79">
        <v>6490</v>
      </c>
      <c r="N22" s="79">
        <v>11035</v>
      </c>
      <c r="O22" s="79">
        <v>2931</v>
      </c>
      <c r="P22" s="79">
        <v>5570</v>
      </c>
      <c r="Q22" s="79">
        <v>8501</v>
      </c>
      <c r="R22" s="79">
        <v>3111</v>
      </c>
      <c r="S22" s="79">
        <v>5863</v>
      </c>
      <c r="T22" s="79">
        <v>8974</v>
      </c>
      <c r="U22" s="212">
        <v>10388</v>
      </c>
      <c r="V22" s="212">
        <v>10292</v>
      </c>
      <c r="W22" s="212">
        <v>20680</v>
      </c>
    </row>
    <row r="23" spans="2:23" s="58" customFormat="1" x14ac:dyDescent="0.3">
      <c r="B23" s="75" t="s">
        <v>56</v>
      </c>
      <c r="C23" s="76">
        <v>133</v>
      </c>
      <c r="D23" s="77">
        <v>1676</v>
      </c>
      <c r="E23" s="77">
        <f t="shared" si="5"/>
        <v>1809</v>
      </c>
      <c r="F23" s="76">
        <v>125</v>
      </c>
      <c r="G23" s="77">
        <v>380</v>
      </c>
      <c r="H23" s="78">
        <v>505</v>
      </c>
      <c r="I23" s="76">
        <v>74</v>
      </c>
      <c r="J23" s="77">
        <v>166</v>
      </c>
      <c r="K23" s="78">
        <v>240</v>
      </c>
      <c r="L23" s="79">
        <v>1271</v>
      </c>
      <c r="M23" s="79">
        <v>20</v>
      </c>
      <c r="N23" s="79">
        <v>1291</v>
      </c>
      <c r="O23" s="79">
        <v>76</v>
      </c>
      <c r="P23" s="79">
        <v>171</v>
      </c>
      <c r="Q23" s="79">
        <v>247</v>
      </c>
      <c r="R23" s="79">
        <v>88</v>
      </c>
      <c r="S23" s="79">
        <v>140</v>
      </c>
      <c r="T23" s="79">
        <v>228</v>
      </c>
      <c r="U23" s="212">
        <v>603</v>
      </c>
      <c r="V23" s="212">
        <v>1027</v>
      </c>
      <c r="W23" s="212">
        <v>1630</v>
      </c>
    </row>
    <row r="24" spans="2:23" s="58" customFormat="1" x14ac:dyDescent="0.3">
      <c r="B24" s="75" t="s">
        <v>53</v>
      </c>
      <c r="C24" s="76">
        <v>192</v>
      </c>
      <c r="D24" s="77">
        <v>1315</v>
      </c>
      <c r="E24" s="77">
        <f t="shared" si="5"/>
        <v>1507</v>
      </c>
      <c r="F24" s="76">
        <v>276</v>
      </c>
      <c r="G24" s="77">
        <v>197</v>
      </c>
      <c r="H24" s="78">
        <v>473</v>
      </c>
      <c r="I24" s="76">
        <v>137</v>
      </c>
      <c r="J24" s="77">
        <v>102</v>
      </c>
      <c r="K24" s="78">
        <v>239</v>
      </c>
      <c r="L24" s="79">
        <v>72</v>
      </c>
      <c r="M24" s="79">
        <v>207</v>
      </c>
      <c r="N24" s="79">
        <v>279</v>
      </c>
      <c r="O24" s="79">
        <v>214</v>
      </c>
      <c r="P24" s="79">
        <v>319</v>
      </c>
      <c r="Q24" s="79">
        <v>533</v>
      </c>
      <c r="R24" s="79">
        <v>188</v>
      </c>
      <c r="S24" s="79">
        <v>69</v>
      </c>
      <c r="T24" s="79">
        <v>257</v>
      </c>
      <c r="U24" s="212">
        <v>1228</v>
      </c>
      <c r="V24" s="212">
        <v>244</v>
      </c>
      <c r="W24" s="212">
        <v>1472</v>
      </c>
    </row>
    <row r="25" spans="2:23" s="58" customFormat="1" x14ac:dyDescent="0.3">
      <c r="B25" s="75" t="s">
        <v>55</v>
      </c>
      <c r="C25" s="76">
        <v>1421</v>
      </c>
      <c r="D25" s="77">
        <v>24</v>
      </c>
      <c r="E25" s="77">
        <f t="shared" si="5"/>
        <v>1445</v>
      </c>
      <c r="F25" s="76">
        <v>413</v>
      </c>
      <c r="G25" s="77">
        <v>165</v>
      </c>
      <c r="H25" s="78">
        <v>578</v>
      </c>
      <c r="I25" s="76">
        <v>547</v>
      </c>
      <c r="J25" s="77">
        <v>14</v>
      </c>
      <c r="K25" s="78">
        <v>561</v>
      </c>
      <c r="L25" s="79">
        <v>255</v>
      </c>
      <c r="M25" s="79">
        <v>35</v>
      </c>
      <c r="N25" s="79">
        <v>290</v>
      </c>
      <c r="O25" s="79">
        <v>1660</v>
      </c>
      <c r="P25" s="79">
        <v>48</v>
      </c>
      <c r="Q25" s="79">
        <v>1708</v>
      </c>
      <c r="R25" s="79">
        <v>911</v>
      </c>
      <c r="S25" s="79">
        <v>345</v>
      </c>
      <c r="T25" s="79">
        <v>1256</v>
      </c>
      <c r="U25" s="212">
        <v>2022</v>
      </c>
      <c r="V25" s="212">
        <v>907</v>
      </c>
      <c r="W25" s="212">
        <v>2929</v>
      </c>
    </row>
    <row r="26" spans="2:23" s="58" customFormat="1" x14ac:dyDescent="0.3">
      <c r="B26" s="75" t="s">
        <v>58</v>
      </c>
      <c r="C26" s="76">
        <v>1009</v>
      </c>
      <c r="D26" s="77">
        <v>57</v>
      </c>
      <c r="E26" s="77">
        <f t="shared" si="5"/>
        <v>1066</v>
      </c>
      <c r="F26" s="76">
        <v>973</v>
      </c>
      <c r="G26" s="77">
        <v>90</v>
      </c>
      <c r="H26" s="78">
        <v>1063</v>
      </c>
      <c r="I26" s="76">
        <v>1074</v>
      </c>
      <c r="J26" s="77">
        <v>20</v>
      </c>
      <c r="K26" s="78">
        <v>1094</v>
      </c>
      <c r="L26" s="79">
        <v>570</v>
      </c>
      <c r="M26" s="79">
        <v>148</v>
      </c>
      <c r="N26" s="79">
        <v>718</v>
      </c>
      <c r="O26" s="79">
        <v>801</v>
      </c>
      <c r="P26" s="79">
        <v>301</v>
      </c>
      <c r="Q26" s="79">
        <v>1102</v>
      </c>
      <c r="R26" s="79">
        <v>912</v>
      </c>
      <c r="S26" s="79">
        <v>64</v>
      </c>
      <c r="T26" s="79">
        <v>976</v>
      </c>
      <c r="U26" s="212">
        <v>3122</v>
      </c>
      <c r="V26" s="212">
        <v>281</v>
      </c>
      <c r="W26" s="212">
        <v>3403</v>
      </c>
    </row>
    <row r="27" spans="2:23" s="58" customFormat="1" x14ac:dyDescent="0.3">
      <c r="B27" s="75" t="s">
        <v>60</v>
      </c>
      <c r="C27" s="76">
        <v>462</v>
      </c>
      <c r="D27" s="77">
        <v>1041</v>
      </c>
      <c r="E27" s="77">
        <f t="shared" si="5"/>
        <v>1503</v>
      </c>
      <c r="F27" s="76">
        <v>408</v>
      </c>
      <c r="G27" s="77">
        <v>680</v>
      </c>
      <c r="H27" s="78">
        <v>1088</v>
      </c>
      <c r="I27" s="76">
        <v>282</v>
      </c>
      <c r="J27" s="77">
        <v>159</v>
      </c>
      <c r="K27" s="78">
        <v>441</v>
      </c>
      <c r="L27" s="79">
        <v>433</v>
      </c>
      <c r="M27" s="79">
        <v>194</v>
      </c>
      <c r="N27" s="79">
        <v>627</v>
      </c>
      <c r="O27" s="79">
        <v>492</v>
      </c>
      <c r="P27" s="79">
        <v>722</v>
      </c>
      <c r="Q27" s="79">
        <v>1214</v>
      </c>
      <c r="R27" s="79">
        <v>418</v>
      </c>
      <c r="S27" s="79">
        <v>545</v>
      </c>
      <c r="T27" s="79">
        <v>963</v>
      </c>
      <c r="U27" s="212">
        <v>1797</v>
      </c>
      <c r="V27" s="212">
        <v>655</v>
      </c>
      <c r="W27" s="212">
        <v>2452</v>
      </c>
    </row>
    <row r="28" spans="2:23" s="58" customFormat="1" x14ac:dyDescent="0.3">
      <c r="B28" s="75" t="s">
        <v>69</v>
      </c>
      <c r="C28" s="76">
        <v>671</v>
      </c>
      <c r="D28" s="77">
        <v>359</v>
      </c>
      <c r="E28" s="77">
        <f t="shared" si="5"/>
        <v>1030</v>
      </c>
      <c r="F28" s="76">
        <v>393</v>
      </c>
      <c r="G28" s="77">
        <v>60</v>
      </c>
      <c r="H28" s="78">
        <v>453</v>
      </c>
      <c r="I28" s="76">
        <v>313</v>
      </c>
      <c r="J28" s="77">
        <v>386</v>
      </c>
      <c r="K28" s="78">
        <v>699</v>
      </c>
      <c r="L28" s="79">
        <v>88</v>
      </c>
      <c r="M28" s="79">
        <v>14</v>
      </c>
      <c r="N28" s="79">
        <v>102</v>
      </c>
      <c r="O28" s="79">
        <v>316</v>
      </c>
      <c r="P28" s="79">
        <v>95</v>
      </c>
      <c r="Q28" s="79">
        <v>411</v>
      </c>
      <c r="R28" s="79">
        <v>311</v>
      </c>
      <c r="S28" s="79">
        <v>40</v>
      </c>
      <c r="T28" s="79">
        <v>351</v>
      </c>
      <c r="U28" s="212">
        <v>2798</v>
      </c>
      <c r="V28" s="212">
        <v>401</v>
      </c>
      <c r="W28" s="212">
        <v>3199</v>
      </c>
    </row>
    <row r="29" spans="2:23" s="58" customFormat="1" x14ac:dyDescent="0.3">
      <c r="B29" s="75" t="s">
        <v>66</v>
      </c>
      <c r="C29" s="76">
        <v>362</v>
      </c>
      <c r="D29" s="77">
        <v>301</v>
      </c>
      <c r="E29" s="77">
        <f t="shared" si="5"/>
        <v>663</v>
      </c>
      <c r="F29" s="76">
        <v>425</v>
      </c>
      <c r="G29" s="77">
        <v>80</v>
      </c>
      <c r="H29" s="78">
        <v>505</v>
      </c>
      <c r="I29" s="76">
        <v>568</v>
      </c>
      <c r="J29" s="77">
        <v>40</v>
      </c>
      <c r="K29" s="78">
        <v>608</v>
      </c>
      <c r="L29" s="79">
        <v>202</v>
      </c>
      <c r="M29" s="79">
        <v>41</v>
      </c>
      <c r="N29" s="79">
        <v>243</v>
      </c>
      <c r="O29" s="79">
        <v>456</v>
      </c>
      <c r="P29" s="79">
        <v>75</v>
      </c>
      <c r="Q29" s="79">
        <v>531</v>
      </c>
      <c r="R29" s="79">
        <v>593</v>
      </c>
      <c r="S29" s="79">
        <v>37</v>
      </c>
      <c r="T29" s="79">
        <v>630</v>
      </c>
      <c r="U29" s="212">
        <v>3120</v>
      </c>
      <c r="V29" s="212">
        <v>367</v>
      </c>
      <c r="W29" s="212">
        <v>3487</v>
      </c>
    </row>
    <row r="30" spans="2:23" s="58" customFormat="1" x14ac:dyDescent="0.3">
      <c r="B30" s="75" t="s">
        <v>62</v>
      </c>
      <c r="C30" s="76">
        <v>320</v>
      </c>
      <c r="D30" s="77">
        <v>462</v>
      </c>
      <c r="E30" s="77">
        <f t="shared" si="5"/>
        <v>782</v>
      </c>
      <c r="F30" s="76">
        <v>454</v>
      </c>
      <c r="G30" s="77">
        <v>182</v>
      </c>
      <c r="H30" s="78">
        <v>636</v>
      </c>
      <c r="I30" s="76">
        <v>268</v>
      </c>
      <c r="J30" s="77">
        <v>233</v>
      </c>
      <c r="K30" s="78">
        <v>501</v>
      </c>
      <c r="L30" s="79">
        <v>955</v>
      </c>
      <c r="M30" s="79">
        <v>12</v>
      </c>
      <c r="N30" s="79">
        <v>967</v>
      </c>
      <c r="O30" s="79">
        <v>116</v>
      </c>
      <c r="P30" s="79">
        <v>124</v>
      </c>
      <c r="Q30" s="79">
        <v>240</v>
      </c>
      <c r="R30" s="79">
        <v>265</v>
      </c>
      <c r="S30" s="79">
        <v>134</v>
      </c>
      <c r="T30" s="79">
        <v>399</v>
      </c>
      <c r="U30" s="212">
        <v>863</v>
      </c>
      <c r="V30" s="212">
        <v>3557</v>
      </c>
      <c r="W30" s="212">
        <v>4420</v>
      </c>
    </row>
    <row r="31" spans="2:23" s="58" customFormat="1" x14ac:dyDescent="0.3">
      <c r="B31" s="75" t="s">
        <v>65</v>
      </c>
      <c r="C31" s="76">
        <v>274</v>
      </c>
      <c r="D31" s="77">
        <v>155</v>
      </c>
      <c r="E31" s="77">
        <f t="shared" si="5"/>
        <v>429</v>
      </c>
      <c r="F31" s="76">
        <v>197</v>
      </c>
      <c r="G31" s="77">
        <v>535</v>
      </c>
      <c r="H31" s="78">
        <v>732</v>
      </c>
      <c r="I31" s="76">
        <v>170</v>
      </c>
      <c r="J31" s="77">
        <v>60</v>
      </c>
      <c r="K31" s="78">
        <v>230</v>
      </c>
      <c r="L31" s="79">
        <v>32</v>
      </c>
      <c r="M31" s="79" t="s">
        <v>115</v>
      </c>
      <c r="N31" s="79">
        <v>32</v>
      </c>
      <c r="O31" s="79">
        <v>232</v>
      </c>
      <c r="P31" s="79">
        <v>46</v>
      </c>
      <c r="Q31" s="79">
        <v>278</v>
      </c>
      <c r="R31" s="79">
        <v>183</v>
      </c>
      <c r="S31" s="79">
        <v>34</v>
      </c>
      <c r="T31" s="79">
        <v>217</v>
      </c>
      <c r="U31" s="212">
        <v>524</v>
      </c>
      <c r="V31" s="212">
        <v>146</v>
      </c>
      <c r="W31" s="212">
        <v>670</v>
      </c>
    </row>
    <row r="32" spans="2:23" x14ac:dyDescent="0.3">
      <c r="B32" s="75" t="s">
        <v>57</v>
      </c>
      <c r="C32" s="76">
        <v>170</v>
      </c>
      <c r="D32" s="77">
        <v>252</v>
      </c>
      <c r="E32" s="77">
        <f t="shared" si="5"/>
        <v>422</v>
      </c>
      <c r="F32" s="76">
        <v>152</v>
      </c>
      <c r="G32" s="77">
        <v>1</v>
      </c>
      <c r="H32" s="78">
        <v>153</v>
      </c>
      <c r="I32" s="76">
        <v>202</v>
      </c>
      <c r="J32" s="77">
        <v>5</v>
      </c>
      <c r="K32" s="78">
        <v>207</v>
      </c>
      <c r="L32" s="79">
        <v>127</v>
      </c>
      <c r="M32" s="79">
        <v>178</v>
      </c>
      <c r="N32" s="79">
        <v>305</v>
      </c>
      <c r="O32" s="79">
        <v>204</v>
      </c>
      <c r="P32" s="79">
        <v>18</v>
      </c>
      <c r="Q32" s="79">
        <v>222</v>
      </c>
      <c r="R32" s="79">
        <v>128</v>
      </c>
      <c r="S32" s="79">
        <v>101</v>
      </c>
      <c r="T32" s="79">
        <v>229</v>
      </c>
      <c r="U32" s="212">
        <v>579</v>
      </c>
      <c r="V32" s="212">
        <v>139</v>
      </c>
      <c r="W32" s="212">
        <v>718</v>
      </c>
    </row>
    <row r="33" spans="2:23" x14ac:dyDescent="0.3">
      <c r="B33" s="75" t="s">
        <v>52</v>
      </c>
      <c r="C33" s="76">
        <v>70</v>
      </c>
      <c r="D33" s="77">
        <v>113</v>
      </c>
      <c r="E33" s="77">
        <f t="shared" si="5"/>
        <v>183</v>
      </c>
      <c r="F33" s="76">
        <v>95</v>
      </c>
      <c r="G33" s="77">
        <v>95</v>
      </c>
      <c r="H33" s="78">
        <v>190</v>
      </c>
      <c r="I33" s="76">
        <v>68</v>
      </c>
      <c r="J33" s="77">
        <v>33</v>
      </c>
      <c r="K33" s="78">
        <v>101</v>
      </c>
      <c r="L33" s="79">
        <v>128</v>
      </c>
      <c r="M33" s="79">
        <v>102</v>
      </c>
      <c r="N33" s="79">
        <v>230</v>
      </c>
      <c r="O33" s="79">
        <v>86</v>
      </c>
      <c r="P33" s="79">
        <v>152</v>
      </c>
      <c r="Q33" s="79">
        <v>238</v>
      </c>
      <c r="R33" s="79">
        <v>357</v>
      </c>
      <c r="S33" s="79">
        <v>121</v>
      </c>
      <c r="T33" s="79">
        <v>478</v>
      </c>
      <c r="U33" s="212">
        <v>183</v>
      </c>
      <c r="V33" s="212">
        <v>140</v>
      </c>
      <c r="W33" s="212">
        <v>323</v>
      </c>
    </row>
    <row r="34" spans="2:23" x14ac:dyDescent="0.3">
      <c r="B34" s="75" t="s">
        <v>59</v>
      </c>
      <c r="C34" s="76">
        <v>14</v>
      </c>
      <c r="D34" s="77">
        <v>0</v>
      </c>
      <c r="E34" s="77">
        <f t="shared" si="5"/>
        <v>14</v>
      </c>
      <c r="F34" s="76">
        <v>9</v>
      </c>
      <c r="G34" s="77">
        <v>0</v>
      </c>
      <c r="H34" s="78">
        <v>9</v>
      </c>
      <c r="I34" s="76">
        <v>20</v>
      </c>
      <c r="J34" s="77" t="s">
        <v>115</v>
      </c>
      <c r="K34" s="78">
        <v>20</v>
      </c>
      <c r="L34" s="79">
        <v>92</v>
      </c>
      <c r="M34" s="79">
        <v>10</v>
      </c>
      <c r="N34" s="79">
        <v>102</v>
      </c>
      <c r="O34" s="79">
        <v>140</v>
      </c>
      <c r="P34" s="79" t="s">
        <v>115</v>
      </c>
      <c r="Q34" s="79">
        <v>140</v>
      </c>
      <c r="R34" s="79">
        <v>9</v>
      </c>
      <c r="S34" s="79">
        <v>4</v>
      </c>
      <c r="T34" s="79">
        <v>13</v>
      </c>
      <c r="U34" s="212">
        <v>152</v>
      </c>
      <c r="V34" s="212">
        <v>644</v>
      </c>
      <c r="W34" s="212">
        <v>796</v>
      </c>
    </row>
    <row r="35" spans="2:23" s="58" customFormat="1" x14ac:dyDescent="0.3">
      <c r="B35" s="75" t="s">
        <v>67</v>
      </c>
      <c r="C35" s="76">
        <v>95</v>
      </c>
      <c r="D35" s="77">
        <v>0</v>
      </c>
      <c r="E35" s="77">
        <f t="shared" si="5"/>
        <v>95</v>
      </c>
      <c r="F35" s="76">
        <v>156</v>
      </c>
      <c r="G35" s="77">
        <v>0</v>
      </c>
      <c r="H35" s="78">
        <v>156</v>
      </c>
      <c r="I35" s="76">
        <v>30</v>
      </c>
      <c r="J35" s="77">
        <v>31</v>
      </c>
      <c r="K35" s="78">
        <v>61</v>
      </c>
      <c r="L35" s="79">
        <v>24</v>
      </c>
      <c r="M35" s="79" t="s">
        <v>115</v>
      </c>
      <c r="N35" s="79">
        <v>24</v>
      </c>
      <c r="O35" s="79">
        <v>86</v>
      </c>
      <c r="P35" s="79">
        <v>10</v>
      </c>
      <c r="Q35" s="79">
        <v>96</v>
      </c>
      <c r="R35" s="79">
        <v>34</v>
      </c>
      <c r="S35" s="79" t="s">
        <v>115</v>
      </c>
      <c r="T35" s="79">
        <v>34</v>
      </c>
      <c r="U35" s="212">
        <v>211</v>
      </c>
      <c r="V35" s="212">
        <v>32</v>
      </c>
      <c r="W35" s="212">
        <v>243</v>
      </c>
    </row>
    <row r="36" spans="2:23" s="58" customFormat="1" x14ac:dyDescent="0.3">
      <c r="B36" s="75" t="s">
        <v>70</v>
      </c>
      <c r="C36" s="76">
        <v>6</v>
      </c>
      <c r="D36" s="77">
        <v>0</v>
      </c>
      <c r="E36" s="77">
        <f t="shared" si="5"/>
        <v>6</v>
      </c>
      <c r="F36" s="76">
        <v>1</v>
      </c>
      <c r="G36" s="77">
        <v>0</v>
      </c>
      <c r="H36" s="78">
        <v>1</v>
      </c>
      <c r="I36" s="76">
        <v>7</v>
      </c>
      <c r="J36" s="77" t="s">
        <v>115</v>
      </c>
      <c r="K36" s="78">
        <v>7</v>
      </c>
      <c r="L36" s="79">
        <v>715</v>
      </c>
      <c r="M36" s="79">
        <v>177</v>
      </c>
      <c r="N36" s="79">
        <v>892</v>
      </c>
      <c r="O36" s="79">
        <v>4</v>
      </c>
      <c r="P36" s="79" t="s">
        <v>115</v>
      </c>
      <c r="Q36" s="79">
        <v>4</v>
      </c>
      <c r="R36" s="79">
        <v>14</v>
      </c>
      <c r="S36" s="79">
        <v>0</v>
      </c>
      <c r="T36" s="79">
        <v>14</v>
      </c>
      <c r="U36" s="212">
        <v>35</v>
      </c>
      <c r="V36" s="212">
        <v>44</v>
      </c>
      <c r="W36" s="212">
        <v>79</v>
      </c>
    </row>
    <row r="37" spans="2:23" s="58" customFormat="1" x14ac:dyDescent="0.3">
      <c r="B37" s="75" t="s">
        <v>54</v>
      </c>
      <c r="C37" s="80" t="s">
        <v>115</v>
      </c>
      <c r="D37" s="67" t="s">
        <v>115</v>
      </c>
      <c r="E37" s="67" t="s">
        <v>115</v>
      </c>
      <c r="F37" s="76">
        <v>0</v>
      </c>
      <c r="G37" s="77">
        <v>0</v>
      </c>
      <c r="H37" s="78">
        <v>0</v>
      </c>
      <c r="I37" s="76">
        <v>3</v>
      </c>
      <c r="J37" s="77" t="s">
        <v>115</v>
      </c>
      <c r="K37" s="78">
        <v>3</v>
      </c>
      <c r="L37" s="79" t="s">
        <v>115</v>
      </c>
      <c r="M37" s="79" t="s">
        <v>115</v>
      </c>
      <c r="N37" s="79" t="s">
        <v>115</v>
      </c>
      <c r="O37" s="79" t="s">
        <v>115</v>
      </c>
      <c r="P37" s="79" t="s">
        <v>115</v>
      </c>
      <c r="Q37" s="79" t="s">
        <v>115</v>
      </c>
      <c r="R37" s="79" t="s">
        <v>115</v>
      </c>
      <c r="S37" s="79" t="s">
        <v>115</v>
      </c>
      <c r="T37" s="79" t="s">
        <v>115</v>
      </c>
      <c r="U37" s="212">
        <v>343</v>
      </c>
      <c r="V37" s="212">
        <v>65</v>
      </c>
      <c r="W37" s="212">
        <v>408</v>
      </c>
    </row>
    <row r="38" spans="2:23" s="58" customFormat="1" x14ac:dyDescent="0.3">
      <c r="B38" s="75" t="s">
        <v>131</v>
      </c>
      <c r="C38" s="80"/>
      <c r="D38" s="67"/>
      <c r="E38" s="67"/>
      <c r="F38" s="76"/>
      <c r="G38" s="77"/>
      <c r="H38" s="78"/>
      <c r="I38" s="76"/>
      <c r="J38" s="77"/>
      <c r="K38" s="78"/>
      <c r="L38" s="79"/>
      <c r="M38" s="79"/>
      <c r="N38" s="79"/>
      <c r="O38" s="79"/>
      <c r="P38" s="79"/>
      <c r="Q38" s="79"/>
      <c r="R38" s="79"/>
      <c r="S38" s="79"/>
      <c r="T38" s="79"/>
      <c r="U38" s="212">
        <v>13</v>
      </c>
      <c r="V38" s="212" t="s">
        <v>115</v>
      </c>
      <c r="W38" s="212">
        <v>13</v>
      </c>
    </row>
    <row r="39" spans="2:23" s="58" customFormat="1" x14ac:dyDescent="0.3">
      <c r="B39" s="75" t="s">
        <v>98</v>
      </c>
      <c r="C39" s="80" t="s">
        <v>115</v>
      </c>
      <c r="D39" s="67" t="s">
        <v>115</v>
      </c>
      <c r="E39" s="67" t="s">
        <v>115</v>
      </c>
      <c r="F39" s="76" t="s">
        <v>115</v>
      </c>
      <c r="G39" s="77" t="s">
        <v>115</v>
      </c>
      <c r="H39" s="78" t="s">
        <v>115</v>
      </c>
      <c r="I39" s="76" t="s">
        <v>115</v>
      </c>
      <c r="J39" s="77" t="s">
        <v>115</v>
      </c>
      <c r="K39" s="78" t="s">
        <v>115</v>
      </c>
      <c r="L39" s="79">
        <v>3</v>
      </c>
      <c r="M39" s="79">
        <v>165</v>
      </c>
      <c r="N39" s="79">
        <v>168</v>
      </c>
      <c r="O39" s="79" t="s">
        <v>115</v>
      </c>
      <c r="P39" s="79">
        <v>7</v>
      </c>
      <c r="Q39" s="79">
        <v>7</v>
      </c>
      <c r="R39" s="79" t="s">
        <v>115</v>
      </c>
      <c r="S39" s="79" t="s">
        <v>115</v>
      </c>
      <c r="T39" s="79" t="s">
        <v>115</v>
      </c>
      <c r="U39" s="212" t="s">
        <v>115</v>
      </c>
      <c r="V39" s="212" t="s">
        <v>115</v>
      </c>
      <c r="W39" s="212" t="s">
        <v>115</v>
      </c>
    </row>
    <row r="40" spans="2:23" ht="27.6" customHeight="1" x14ac:dyDescent="0.3">
      <c r="B40" s="141" t="s">
        <v>42</v>
      </c>
      <c r="C40" s="96">
        <f>C13+C16+C21</f>
        <v>11375</v>
      </c>
      <c r="D40" s="97">
        <f>D13+D16+D21</f>
        <v>17533</v>
      </c>
      <c r="E40" s="97">
        <f>E13+E16+E21</f>
        <v>28908</v>
      </c>
      <c r="F40" s="96">
        <v>10765</v>
      </c>
      <c r="G40" s="97">
        <v>11276</v>
      </c>
      <c r="H40" s="98">
        <v>22041</v>
      </c>
      <c r="I40" s="96">
        <v>10657</v>
      </c>
      <c r="J40" s="97">
        <v>6278</v>
      </c>
      <c r="K40" s="98">
        <v>16935</v>
      </c>
      <c r="L40" s="99">
        <v>12466</v>
      </c>
      <c r="M40" s="99">
        <v>9035</v>
      </c>
      <c r="N40" s="99">
        <v>21501</v>
      </c>
      <c r="O40" s="99">
        <f>O13+O16+O21</f>
        <v>10640</v>
      </c>
      <c r="P40" s="99">
        <f t="shared" ref="P40:Q40" si="6">P13+P16+P21</f>
        <v>9084</v>
      </c>
      <c r="Q40" s="99">
        <f t="shared" si="6"/>
        <v>19724</v>
      </c>
      <c r="R40" s="99">
        <f>R13+R16+R21</f>
        <v>10450</v>
      </c>
      <c r="S40" s="99">
        <f t="shared" ref="S40:T40" si="7">S13+S16+S21</f>
        <v>9444</v>
      </c>
      <c r="T40" s="99">
        <f t="shared" si="7"/>
        <v>19894</v>
      </c>
      <c r="U40" s="214">
        <f>U13+U16+U21</f>
        <v>40942</v>
      </c>
      <c r="V40" s="214">
        <f>V13+V16+V21</f>
        <v>23369</v>
      </c>
      <c r="W40" s="214">
        <f>W13+W16+W21</f>
        <v>64311</v>
      </c>
    </row>
    <row r="41" spans="2:23" ht="27" customHeight="1" x14ac:dyDescent="0.3">
      <c r="B41" s="318" t="s">
        <v>101</v>
      </c>
      <c r="C41" s="318"/>
      <c r="D41" s="318"/>
      <c r="E41" s="318"/>
      <c r="F41" s="318"/>
      <c r="G41" s="318"/>
      <c r="H41" s="318"/>
      <c r="I41" s="318"/>
      <c r="J41" s="318"/>
      <c r="K41" s="318"/>
      <c r="L41" s="318"/>
      <c r="M41" s="318"/>
    </row>
    <row r="42" spans="2:23" x14ac:dyDescent="0.3">
      <c r="B42" s="126"/>
      <c r="C42" s="127"/>
      <c r="D42" s="127"/>
      <c r="E42" s="127"/>
      <c r="F42" s="127"/>
      <c r="G42" s="127"/>
      <c r="H42" s="127"/>
      <c r="I42" s="127"/>
      <c r="J42" s="127"/>
      <c r="K42" s="127"/>
      <c r="L42" s="127"/>
      <c r="M42" s="127"/>
    </row>
    <row r="44" spans="2:23" x14ac:dyDescent="0.3">
      <c r="B44" s="206"/>
      <c r="C44" s="206"/>
      <c r="D44" s="206"/>
      <c r="E44" s="206"/>
    </row>
    <row r="45" spans="2:23" x14ac:dyDescent="0.3">
      <c r="B45" s="206"/>
      <c r="C45" s="206"/>
      <c r="D45" s="206"/>
      <c r="E45" s="206"/>
    </row>
    <row r="46" spans="2:23" x14ac:dyDescent="0.3">
      <c r="G46" s="207"/>
      <c r="H46" s="208"/>
      <c r="I46" s="208"/>
      <c r="J46" s="208"/>
    </row>
    <row r="47" spans="2:23" x14ac:dyDescent="0.3">
      <c r="G47" s="207"/>
      <c r="H47" s="208"/>
      <c r="I47" s="208"/>
      <c r="J47" s="208"/>
    </row>
    <row r="48" spans="2:23" x14ac:dyDescent="0.3">
      <c r="G48" s="207"/>
      <c r="H48" s="208"/>
      <c r="I48" s="208"/>
      <c r="J48" s="208"/>
    </row>
    <row r="49" spans="2:10" x14ac:dyDescent="0.3">
      <c r="G49" s="207"/>
      <c r="H49" s="208"/>
      <c r="I49" s="208"/>
      <c r="J49" s="208"/>
    </row>
    <row r="50" spans="2:10" x14ac:dyDescent="0.3">
      <c r="G50" s="207"/>
      <c r="H50" s="208"/>
      <c r="I50" s="208"/>
      <c r="J50" s="208"/>
    </row>
    <row r="51" spans="2:10" x14ac:dyDescent="0.3">
      <c r="G51" s="207"/>
      <c r="H51" s="208"/>
      <c r="I51" s="208"/>
      <c r="J51" s="208"/>
    </row>
    <row r="52" spans="2:10" x14ac:dyDescent="0.3">
      <c r="G52" s="207"/>
      <c r="H52" s="208"/>
      <c r="I52" s="208"/>
      <c r="J52" s="208"/>
    </row>
    <row r="53" spans="2:10" x14ac:dyDescent="0.3">
      <c r="G53" s="207"/>
      <c r="H53" s="208"/>
      <c r="I53" s="208"/>
      <c r="J53" s="208"/>
    </row>
    <row r="54" spans="2:10" x14ac:dyDescent="0.3">
      <c r="G54" s="207"/>
      <c r="H54" s="208"/>
      <c r="I54" s="208"/>
      <c r="J54" s="208"/>
    </row>
    <row r="55" spans="2:10" x14ac:dyDescent="0.3">
      <c r="G55" s="207"/>
      <c r="H55" s="208"/>
      <c r="I55" s="208"/>
      <c r="J55" s="208"/>
    </row>
    <row r="56" spans="2:10" x14ac:dyDescent="0.3">
      <c r="B56" s="207"/>
      <c r="C56" s="208"/>
      <c r="D56" s="208"/>
      <c r="E56" s="208"/>
      <c r="G56" s="207"/>
      <c r="H56" s="208"/>
      <c r="I56" s="208"/>
      <c r="J56" s="208"/>
    </row>
    <row r="57" spans="2:10" x14ac:dyDescent="0.3">
      <c r="G57" s="207"/>
      <c r="H57" s="208"/>
      <c r="I57" s="208"/>
      <c r="J57" s="208"/>
    </row>
    <row r="58" spans="2:10" x14ac:dyDescent="0.3">
      <c r="G58" s="207"/>
      <c r="H58" s="208"/>
      <c r="I58" s="208"/>
      <c r="J58" s="208"/>
    </row>
    <row r="59" spans="2:10" x14ac:dyDescent="0.3">
      <c r="G59" s="207"/>
      <c r="H59" s="208"/>
      <c r="I59" s="208"/>
      <c r="J59" s="208"/>
    </row>
    <row r="60" spans="2:10" x14ac:dyDescent="0.3">
      <c r="G60" s="207"/>
      <c r="H60" s="208"/>
      <c r="I60" s="208"/>
      <c r="J60" s="208"/>
    </row>
    <row r="61" spans="2:10" x14ac:dyDescent="0.3">
      <c r="G61" s="207"/>
      <c r="H61" s="208"/>
      <c r="I61" s="208"/>
      <c r="J61" s="208"/>
    </row>
    <row r="62" spans="2:10" x14ac:dyDescent="0.3">
      <c r="G62" s="207"/>
      <c r="H62" s="208"/>
      <c r="I62" s="208"/>
      <c r="J62" s="208"/>
    </row>
    <row r="63" spans="2:10" x14ac:dyDescent="0.3">
      <c r="G63" s="207"/>
      <c r="H63" s="208"/>
      <c r="I63" s="208"/>
      <c r="J63" s="208"/>
    </row>
    <row r="64" spans="2:10" x14ac:dyDescent="0.3">
      <c r="G64" s="207"/>
      <c r="H64" s="208"/>
      <c r="I64" s="208"/>
      <c r="J64" s="208"/>
    </row>
    <row r="65" spans="7:10" x14ac:dyDescent="0.3">
      <c r="G65" s="207"/>
      <c r="H65" s="208"/>
      <c r="I65" s="208"/>
      <c r="J65" s="208"/>
    </row>
    <row r="66" spans="7:10" x14ac:dyDescent="0.3">
      <c r="G66" s="207"/>
      <c r="H66" s="208"/>
      <c r="I66" s="208"/>
      <c r="J66" s="208"/>
    </row>
    <row r="67" spans="7:10" x14ac:dyDescent="0.3">
      <c r="G67" s="207"/>
      <c r="H67" s="208"/>
      <c r="I67" s="208"/>
      <c r="J67" s="208"/>
    </row>
  </sheetData>
  <mergeCells count="9">
    <mergeCell ref="B41:M41"/>
    <mergeCell ref="L11:N11"/>
    <mergeCell ref="O11:Q11"/>
    <mergeCell ref="B8:K8"/>
    <mergeCell ref="C11:E11"/>
    <mergeCell ref="F11:H11"/>
    <mergeCell ref="I11:K11"/>
    <mergeCell ref="U11:W11"/>
    <mergeCell ref="R11:T1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Indice</vt:lpstr>
      <vt:lpstr>Tabla 1</vt:lpstr>
      <vt:lpstr>Tabla 2</vt:lpstr>
      <vt:lpstr>Tabla 3</vt:lpstr>
      <vt:lpstr>Tabla 4</vt:lpstr>
      <vt:lpstr>Tabla 5</vt:lpstr>
      <vt:lpstr>Tabla 6</vt:lpstr>
      <vt:lpstr>Tabla 7</vt:lpstr>
      <vt:lpstr>Tabla 8</vt:lpstr>
      <vt:lpstr>Tabla 9</vt:lpstr>
      <vt:lpstr>Ficha Técnica</vt:lpstr>
      <vt:lpstr>'Tabla 5'!_Toc510444098</vt:lpstr>
      <vt:lpstr>'Tabla 6'!_Toc510444098</vt:lpstr>
      <vt:lpstr>Indice!_Toc510444369</vt:lpstr>
      <vt:lpstr>'Tabla 1'!_Toc510444369</vt:lpstr>
      <vt:lpstr>'Tabla 2'!_Toc510444369</vt:lpstr>
      <vt:lpstr>'Tabla 3'!_Toc510444369</vt:lpstr>
      <vt:lpstr>'Tabla 4'!_Toc510444369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Gisele</dc:creator>
  <cp:lastModifiedBy>DOL-02</cp:lastModifiedBy>
  <dcterms:created xsi:type="dcterms:W3CDTF">2020-05-30T17:20:35Z</dcterms:created>
  <dcterms:modified xsi:type="dcterms:W3CDTF">2025-02-07T14:23:42Z</dcterms:modified>
</cp:coreProperties>
</file>