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24B6A570-ACCC-4D19-BCA6-1E0DE1D5E24E}" xr6:coauthVersionLast="36" xr6:coauthVersionMax="47" xr10:uidLastSave="{00000000-0000-0000-0000-000000000000}"/>
  <bookViews>
    <workbookView xWindow="0" yWindow="0" windowWidth="20490" windowHeight="6825" firstSheet="7" activeTab="9" xr2:uid="{00000000-000D-0000-FFFF-FFFF00000000}"/>
  </bookViews>
  <sheets>
    <sheet name="Indíce" sheetId="14" r:id="rId1"/>
    <sheet name="G1" sheetId="2" r:id="rId2"/>
    <sheet name="T1" sheetId="7" r:id="rId3"/>
    <sheet name="G2" sheetId="1" r:id="rId4"/>
    <sheet name="T2" sheetId="8" r:id="rId5"/>
    <sheet name="T3" sheetId="9" r:id="rId6"/>
    <sheet name="T4" sheetId="10" r:id="rId7"/>
    <sheet name="G3" sheetId="3" r:id="rId8"/>
    <sheet name="T5" sheetId="12" r:id="rId9"/>
    <sheet name="G4-G5-G6-G7-G8" sheetId="4" r:id="rId10"/>
    <sheet name="T6-T7-T8-T9-T10" sheetId="5" r:id="rId11"/>
    <sheet name="Ficha Técnica " sheetId="13" r:id="rId12"/>
  </sheets>
  <definedNames>
    <definedName name="Inscripciones_de_establecimientos_y_puestos_laborales_correspondientes_a_matrices_y_sucursales._Periodo__2018___2021" localSheetId="1">Indíce!$C$9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4" l="1"/>
  <c r="J36" i="4"/>
  <c r="J35" i="4"/>
  <c r="J13" i="10" l="1"/>
  <c r="H13" i="10"/>
  <c r="I14" i="10"/>
  <c r="I13" i="10"/>
  <c r="H34" i="1" l="1"/>
  <c r="G34" i="1"/>
  <c r="I12" i="8"/>
  <c r="H12" i="8"/>
  <c r="G33" i="1"/>
  <c r="G14" i="12" l="1"/>
  <c r="F14" i="12"/>
  <c r="G28" i="10"/>
  <c r="G27" i="10"/>
  <c r="G26" i="10"/>
  <c r="G25" i="10"/>
  <c r="G24" i="10"/>
  <c r="F24" i="10"/>
  <c r="E27" i="10"/>
  <c r="E29" i="10"/>
  <c r="E28" i="10"/>
  <c r="E26" i="10"/>
  <c r="E25" i="10"/>
  <c r="E24" i="10"/>
  <c r="F42" i="9"/>
  <c r="F36" i="9"/>
  <c r="D42" i="9"/>
  <c r="D36" i="9"/>
  <c r="F14" i="8"/>
  <c r="D14" i="8"/>
  <c r="C14" i="8"/>
  <c r="F14" i="7"/>
  <c r="E14" i="7"/>
  <c r="G12" i="7"/>
  <c r="I100" i="4" l="1"/>
  <c r="H100" i="4"/>
  <c r="G100" i="4"/>
  <c r="F100" i="4"/>
  <c r="E100" i="4"/>
  <c r="D100" i="4"/>
  <c r="D99" i="4"/>
  <c r="N36" i="4"/>
  <c r="M36" i="4"/>
  <c r="L36" i="4"/>
  <c r="N68" i="4"/>
  <c r="M68" i="4"/>
  <c r="L68" i="4"/>
  <c r="K68" i="4"/>
  <c r="F28" i="10"/>
  <c r="F27" i="10"/>
  <c r="F26" i="10"/>
  <c r="F25" i="10"/>
  <c r="F23" i="10"/>
  <c r="F17" i="10"/>
  <c r="H22" i="9"/>
  <c r="H19" i="9"/>
  <c r="H20" i="9"/>
  <c r="H21" i="9"/>
  <c r="H18" i="9"/>
  <c r="H13" i="9"/>
  <c r="H14" i="9"/>
  <c r="H15" i="9"/>
  <c r="H16" i="9"/>
  <c r="H12" i="9"/>
  <c r="I21" i="9"/>
  <c r="H42" i="9"/>
  <c r="H36" i="9"/>
  <c r="I12" i="7"/>
  <c r="H12" i="7"/>
  <c r="J34" i="3"/>
  <c r="I34" i="3"/>
  <c r="H34" i="3"/>
  <c r="G34" i="3"/>
  <c r="J34" i="1" l="1"/>
  <c r="I34" i="1"/>
  <c r="J34" i="2"/>
  <c r="I34" i="2"/>
  <c r="I33" i="2"/>
  <c r="H33" i="2"/>
  <c r="H34" i="2"/>
  <c r="G34" i="2"/>
  <c r="E34" i="2"/>
  <c r="I12" i="12" l="1"/>
  <c r="I13" i="8"/>
  <c r="H13" i="8"/>
  <c r="G12" i="8"/>
  <c r="J12" i="12" l="1"/>
  <c r="H99" i="4" l="1"/>
  <c r="I99" i="4"/>
  <c r="G99" i="4"/>
  <c r="F99" i="4"/>
  <c r="E99" i="4"/>
  <c r="K67" i="4"/>
  <c r="N67" i="4"/>
  <c r="M67" i="4"/>
  <c r="L67" i="4"/>
  <c r="J67" i="4"/>
  <c r="N35" i="4"/>
  <c r="M35" i="4"/>
  <c r="L35" i="4"/>
  <c r="K35" i="4"/>
  <c r="J33" i="3"/>
  <c r="I33" i="3"/>
  <c r="H33" i="3"/>
  <c r="G33" i="3"/>
  <c r="I12" i="10"/>
  <c r="H12" i="10"/>
  <c r="G29" i="10"/>
  <c r="F29" i="10"/>
  <c r="I19" i="9"/>
  <c r="I13" i="9"/>
  <c r="I15" i="9" l="1"/>
  <c r="I22" i="9"/>
  <c r="I12" i="9"/>
  <c r="I16" i="9"/>
  <c r="I14" i="9"/>
  <c r="I18" i="9"/>
  <c r="I20" i="9"/>
  <c r="H33" i="1"/>
  <c r="J33" i="1"/>
  <c r="I33" i="1"/>
  <c r="I13" i="7"/>
  <c r="H13" i="7"/>
  <c r="G13" i="7"/>
  <c r="J33" i="2" l="1"/>
  <c r="I32" i="2"/>
  <c r="G33" i="2"/>
  <c r="E33" i="2"/>
  <c r="H12" i="12" l="1"/>
  <c r="J32" i="3"/>
  <c r="I32" i="3"/>
  <c r="H32" i="3"/>
  <c r="G32" i="3"/>
  <c r="J12" i="10"/>
  <c r="J32" i="1"/>
  <c r="I32" i="1"/>
  <c r="H32" i="1"/>
  <c r="J32" i="2"/>
  <c r="H32" i="2"/>
  <c r="G32" i="2"/>
  <c r="I98" i="4" l="1"/>
  <c r="H98" i="4"/>
  <c r="G98" i="4"/>
  <c r="F98" i="4"/>
  <c r="E98" i="4"/>
  <c r="D98" i="4"/>
  <c r="D97" i="4"/>
  <c r="K66" i="4"/>
  <c r="N66" i="4"/>
  <c r="M66" i="4"/>
  <c r="L66" i="4"/>
  <c r="J66" i="4"/>
  <c r="N34" i="4"/>
  <c r="M34" i="4"/>
  <c r="L34" i="4"/>
  <c r="K34" i="4"/>
  <c r="J34" i="4"/>
  <c r="J33" i="4"/>
  <c r="G31" i="3" l="1"/>
  <c r="I14" i="8"/>
  <c r="H14" i="8"/>
  <c r="G13" i="8"/>
  <c r="G32" i="1"/>
  <c r="G36" i="9" l="1"/>
  <c r="G12" i="9" s="1"/>
  <c r="E42" i="9"/>
  <c r="E36" i="9"/>
  <c r="E12" i="9" s="1"/>
  <c r="G14" i="8"/>
  <c r="I31" i="2" l="1"/>
  <c r="G31" i="2"/>
  <c r="E32" i="2"/>
  <c r="E31" i="2"/>
  <c r="L65" i="4" l="1"/>
  <c r="K64" i="4"/>
  <c r="K33" i="4"/>
  <c r="E93" i="4"/>
  <c r="E97" i="4"/>
  <c r="J64" i="4"/>
  <c r="J32" i="4"/>
  <c r="H13" i="12"/>
  <c r="J13" i="12"/>
  <c r="G27" i="3"/>
  <c r="J19" i="3"/>
  <c r="I20" i="10"/>
  <c r="I19" i="10"/>
  <c r="N33" i="4" l="1"/>
  <c r="M33" i="4"/>
  <c r="L33" i="4"/>
  <c r="I13" i="12"/>
  <c r="J31" i="3"/>
  <c r="I31" i="3"/>
  <c r="H31" i="3"/>
  <c r="J31" i="1"/>
  <c r="I31" i="1"/>
  <c r="H31" i="1"/>
  <c r="G31" i="1"/>
  <c r="J31" i="2"/>
  <c r="G30" i="2"/>
  <c r="H30" i="2"/>
  <c r="H31" i="2"/>
  <c r="I30" i="2"/>
  <c r="N65" i="4"/>
  <c r="I97" i="4"/>
  <c r="H97" i="4"/>
  <c r="G97" i="4"/>
  <c r="F97" i="4"/>
  <c r="D96" i="4"/>
  <c r="M65" i="4"/>
  <c r="K65" i="4"/>
  <c r="J65" i="4"/>
  <c r="E30" i="2"/>
  <c r="E96" i="4" l="1"/>
  <c r="N64" i="4"/>
  <c r="M64" i="4"/>
  <c r="L64" i="4"/>
  <c r="J30" i="3"/>
  <c r="I30" i="3"/>
  <c r="H30" i="3"/>
  <c r="G30" i="3"/>
  <c r="J17" i="10"/>
  <c r="E16" i="9"/>
  <c r="E15" i="9"/>
  <c r="E14" i="9"/>
  <c r="E13" i="9"/>
  <c r="J30" i="1"/>
  <c r="I30" i="1"/>
  <c r="H30" i="1"/>
  <c r="G30" i="1"/>
  <c r="J30" i="2"/>
  <c r="H96" i="4" l="1"/>
  <c r="I96" i="4"/>
  <c r="G96" i="4"/>
  <c r="F96" i="4"/>
  <c r="N32" i="4" l="1"/>
  <c r="M32" i="4"/>
  <c r="L32" i="4"/>
  <c r="K32" i="4"/>
  <c r="H14" i="12" l="1"/>
  <c r="N30" i="4" l="1"/>
  <c r="N31" i="4"/>
  <c r="M63" i="4"/>
  <c r="M31" i="4"/>
  <c r="L31" i="4"/>
  <c r="D95" i="4" l="1"/>
  <c r="N63" i="4"/>
  <c r="L63" i="4"/>
  <c r="K63" i="4"/>
  <c r="J63" i="4"/>
  <c r="K31" i="4"/>
  <c r="J31" i="4"/>
  <c r="J29" i="3"/>
  <c r="I29" i="3"/>
  <c r="G29" i="3"/>
  <c r="H29" i="3"/>
  <c r="I23" i="10" l="1"/>
  <c r="H23" i="10"/>
  <c r="H22" i="10"/>
  <c r="I22" i="10"/>
  <c r="J22" i="10"/>
  <c r="J18" i="10"/>
  <c r="I18" i="10"/>
  <c r="H18" i="10"/>
  <c r="H17" i="10"/>
  <c r="J14" i="10"/>
  <c r="E18" i="9"/>
  <c r="J29" i="1"/>
  <c r="I29" i="1"/>
  <c r="H29" i="1"/>
  <c r="G29" i="1"/>
  <c r="J29" i="2"/>
  <c r="I29" i="2"/>
  <c r="H29" i="2"/>
  <c r="G29" i="2"/>
  <c r="E29" i="2"/>
  <c r="I16" i="2"/>
  <c r="I13" i="2"/>
  <c r="I95" i="4" l="1"/>
  <c r="H95" i="4"/>
  <c r="G95" i="4"/>
  <c r="F95" i="4"/>
  <c r="E95" i="4"/>
  <c r="D94" i="4"/>
  <c r="M30" i="4"/>
  <c r="L30" i="4"/>
  <c r="J30" i="4"/>
  <c r="N62" i="4"/>
  <c r="M62" i="4"/>
  <c r="L62" i="4"/>
  <c r="K62" i="4"/>
  <c r="J62" i="4"/>
  <c r="I28" i="3"/>
  <c r="H28" i="3"/>
  <c r="G28" i="3"/>
  <c r="J16" i="10"/>
  <c r="I16" i="10"/>
  <c r="H16" i="10"/>
  <c r="J28" i="1"/>
  <c r="I28" i="1"/>
  <c r="H28" i="1"/>
  <c r="G28" i="1"/>
  <c r="I14" i="12" l="1"/>
  <c r="J28" i="2"/>
  <c r="I28" i="2"/>
  <c r="G28" i="2"/>
  <c r="E28" i="2"/>
  <c r="J14" i="12"/>
  <c r="J23" i="10" l="1"/>
  <c r="G27" i="2" l="1"/>
  <c r="F93" i="4" l="1"/>
  <c r="K61" i="4"/>
  <c r="K55" i="4"/>
  <c r="K30" i="4"/>
  <c r="J61" i="4"/>
  <c r="I94" i="4" l="1"/>
  <c r="H94" i="4"/>
  <c r="G94" i="4"/>
  <c r="F94" i="4"/>
  <c r="E94" i="4"/>
  <c r="D93" i="4"/>
  <c r="K29" i="4"/>
  <c r="J29" i="4"/>
  <c r="J28" i="3"/>
  <c r="J27" i="3"/>
  <c r="I27" i="3"/>
  <c r="H27" i="3"/>
  <c r="J19" i="10" l="1"/>
  <c r="J20" i="10"/>
  <c r="J21" i="10"/>
  <c r="I21" i="10"/>
  <c r="H19" i="10"/>
  <c r="H20" i="10"/>
  <c r="H21" i="10"/>
  <c r="J15" i="10"/>
  <c r="I15" i="10"/>
  <c r="H14" i="10"/>
  <c r="H15" i="10"/>
  <c r="I17" i="10" l="1"/>
  <c r="G15" i="9" l="1"/>
  <c r="G16" i="9"/>
  <c r="G14" i="9"/>
  <c r="G13" i="9"/>
  <c r="I27" i="1"/>
  <c r="H27" i="1"/>
  <c r="G27" i="1"/>
  <c r="J27" i="2" l="1"/>
  <c r="I26" i="2"/>
  <c r="I27" i="2"/>
  <c r="H28" i="2"/>
  <c r="E27" i="2"/>
  <c r="E92" i="4" l="1"/>
  <c r="J26" i="1" l="1"/>
  <c r="J27" i="1"/>
  <c r="H26" i="1"/>
  <c r="I26" i="1" l="1"/>
  <c r="I93" i="4" l="1"/>
  <c r="H93" i="4"/>
  <c r="G93" i="4"/>
  <c r="N60" i="4"/>
  <c r="M60" i="4"/>
  <c r="L60" i="4"/>
  <c r="K60" i="4"/>
  <c r="J60" i="4"/>
  <c r="N61" i="4"/>
  <c r="M61" i="4"/>
  <c r="L61" i="4"/>
  <c r="N28" i="4"/>
  <c r="M28" i="4"/>
  <c r="L28" i="4"/>
  <c r="K28" i="4"/>
  <c r="J28" i="4"/>
  <c r="N29" i="4"/>
  <c r="M29" i="4"/>
  <c r="L29" i="4"/>
  <c r="I26" i="3"/>
  <c r="I25" i="3"/>
  <c r="I24" i="3"/>
  <c r="I23" i="3"/>
  <c r="H27" i="2"/>
  <c r="F88" i="4" l="1"/>
  <c r="F84" i="4"/>
  <c r="D90" i="4" l="1"/>
  <c r="D82" i="4"/>
  <c r="D89" i="4" l="1"/>
  <c r="J18" i="4" l="1"/>
  <c r="D78" i="4"/>
  <c r="D79" i="4"/>
  <c r="G26" i="3"/>
  <c r="D27" i="3"/>
  <c r="E22" i="9" l="1"/>
  <c r="E21" i="9"/>
  <c r="E20" i="9"/>
  <c r="E19" i="9"/>
  <c r="G42" i="9" l="1"/>
  <c r="G22" i="9" l="1"/>
  <c r="G21" i="9"/>
  <c r="G20" i="9"/>
  <c r="G19" i="9"/>
  <c r="G18" i="9"/>
  <c r="G26" i="1"/>
  <c r="J26" i="2" l="1"/>
  <c r="G26" i="2"/>
  <c r="E26" i="2"/>
  <c r="E84" i="4" l="1"/>
  <c r="E82" i="4"/>
  <c r="G92" i="4" l="1"/>
  <c r="D91" i="4"/>
  <c r="I92" i="4"/>
  <c r="H92" i="4"/>
  <c r="F92" i="4"/>
  <c r="K59" i="4"/>
  <c r="J59" i="4"/>
  <c r="N27" i="4"/>
  <c r="M27" i="4"/>
  <c r="L27" i="4"/>
  <c r="K27" i="4"/>
  <c r="J27" i="4"/>
  <c r="D28" i="4"/>
  <c r="D60" i="4"/>
  <c r="D92" i="4" l="1"/>
  <c r="J26" i="3"/>
  <c r="J25" i="3"/>
  <c r="H26" i="3"/>
  <c r="H25" i="3"/>
  <c r="G25" i="3"/>
  <c r="H25" i="1" l="1"/>
  <c r="J25" i="1"/>
  <c r="I25" i="1"/>
  <c r="G25" i="1"/>
  <c r="J25" i="2"/>
  <c r="I25" i="2"/>
  <c r="H26" i="2"/>
  <c r="G25" i="2"/>
  <c r="E25" i="2"/>
  <c r="H19" i="2" l="1"/>
  <c r="E91" i="4" l="1"/>
  <c r="F91" i="4"/>
  <c r="G91" i="4"/>
  <c r="H91" i="4"/>
  <c r="I91" i="4"/>
  <c r="L59" i="4"/>
  <c r="M59" i="4"/>
  <c r="N59" i="4"/>
  <c r="H25" i="2"/>
  <c r="E78" i="4" l="1"/>
  <c r="F78" i="4"/>
  <c r="G78" i="4"/>
  <c r="H78" i="4"/>
  <c r="I78" i="4"/>
  <c r="E79" i="4"/>
  <c r="F79" i="4"/>
  <c r="G79" i="4"/>
  <c r="H79" i="4"/>
  <c r="I79" i="4"/>
  <c r="E80" i="4"/>
  <c r="F80" i="4"/>
  <c r="G80" i="4"/>
  <c r="H80" i="4"/>
  <c r="I80" i="4"/>
  <c r="E81" i="4"/>
  <c r="F81" i="4"/>
  <c r="G81" i="4"/>
  <c r="H81" i="4"/>
  <c r="I81" i="4"/>
  <c r="F82" i="4"/>
  <c r="G82" i="4"/>
  <c r="H82" i="4"/>
  <c r="I82" i="4"/>
  <c r="E83" i="4"/>
  <c r="F83" i="4"/>
  <c r="G83" i="4"/>
  <c r="H83" i="4"/>
  <c r="I83" i="4"/>
  <c r="G84" i="4"/>
  <c r="H84" i="4"/>
  <c r="I84" i="4"/>
  <c r="E85" i="4"/>
  <c r="F85" i="4"/>
  <c r="G85" i="4"/>
  <c r="H85" i="4"/>
  <c r="I85" i="4"/>
  <c r="E86" i="4"/>
  <c r="F86" i="4"/>
  <c r="G86" i="4"/>
  <c r="H86" i="4"/>
  <c r="I86" i="4"/>
  <c r="E87" i="4"/>
  <c r="F87" i="4"/>
  <c r="G87" i="4"/>
  <c r="H87" i="4"/>
  <c r="I87" i="4"/>
  <c r="E88" i="4"/>
  <c r="G88" i="4"/>
  <c r="H88" i="4"/>
  <c r="I88" i="4"/>
  <c r="E89" i="4"/>
  <c r="F89" i="4"/>
  <c r="G89" i="4"/>
  <c r="H89" i="4"/>
  <c r="I89" i="4"/>
  <c r="E90" i="4"/>
  <c r="F90" i="4"/>
  <c r="G90" i="4"/>
  <c r="H90" i="4"/>
  <c r="I90" i="4"/>
  <c r="D80" i="4"/>
  <c r="D81" i="4"/>
  <c r="D83" i="4"/>
  <c r="D84" i="4"/>
  <c r="D85" i="4"/>
  <c r="D86" i="4"/>
  <c r="D87" i="4"/>
  <c r="D88" i="4"/>
  <c r="H24" i="2"/>
  <c r="J50" i="4" l="1"/>
  <c r="K50" i="4"/>
  <c r="L50" i="4"/>
  <c r="M50" i="4"/>
  <c r="N50" i="4"/>
  <c r="J51" i="4"/>
  <c r="K51" i="4"/>
  <c r="L51" i="4"/>
  <c r="M51" i="4"/>
  <c r="N51" i="4"/>
  <c r="J52" i="4"/>
  <c r="K52" i="4"/>
  <c r="L52" i="4"/>
  <c r="M52" i="4"/>
  <c r="N52" i="4"/>
  <c r="J53" i="4"/>
  <c r="K53" i="4"/>
  <c r="L53" i="4"/>
  <c r="M53" i="4"/>
  <c r="N53" i="4"/>
  <c r="J54" i="4"/>
  <c r="K54" i="4"/>
  <c r="L54" i="4"/>
  <c r="M54" i="4"/>
  <c r="N54" i="4"/>
  <c r="J55" i="4"/>
  <c r="L55" i="4"/>
  <c r="M55" i="4"/>
  <c r="N55" i="4"/>
  <c r="J56" i="4"/>
  <c r="K56" i="4"/>
  <c r="L56" i="4"/>
  <c r="M56" i="4"/>
  <c r="N56" i="4"/>
  <c r="J57" i="4"/>
  <c r="K57" i="4"/>
  <c r="L57" i="4"/>
  <c r="M57" i="4"/>
  <c r="N57" i="4"/>
  <c r="J58" i="4"/>
  <c r="K58" i="4"/>
  <c r="L58" i="4"/>
  <c r="M58" i="4"/>
  <c r="N58" i="4"/>
  <c r="N26" i="4" l="1"/>
  <c r="M26" i="4"/>
  <c r="L26" i="4"/>
  <c r="K26" i="4"/>
  <c r="J26" i="4"/>
  <c r="N25" i="4"/>
  <c r="M25" i="4"/>
  <c r="L25" i="4"/>
  <c r="K25" i="4"/>
  <c r="J25" i="4"/>
  <c r="N24" i="4"/>
  <c r="M24" i="4"/>
  <c r="L24" i="4"/>
  <c r="K24" i="4"/>
  <c r="J24" i="4"/>
  <c r="N23" i="4"/>
  <c r="M23" i="4"/>
  <c r="L23" i="4"/>
  <c r="K23" i="4"/>
  <c r="J23" i="4"/>
  <c r="N22" i="4"/>
  <c r="M22" i="4"/>
  <c r="L22" i="4"/>
  <c r="K22" i="4"/>
  <c r="J22" i="4"/>
  <c r="N21" i="4"/>
  <c r="M21" i="4"/>
  <c r="L21" i="4"/>
  <c r="K21" i="4"/>
  <c r="J21" i="4"/>
  <c r="N20" i="4"/>
  <c r="M20" i="4"/>
  <c r="L20" i="4"/>
  <c r="K20" i="4"/>
  <c r="J20" i="4"/>
  <c r="N19" i="4"/>
  <c r="M19" i="4"/>
  <c r="L19" i="4"/>
  <c r="K19" i="4"/>
  <c r="J19" i="4"/>
  <c r="N18" i="4"/>
  <c r="M18" i="4"/>
  <c r="L18" i="4"/>
  <c r="K18" i="4"/>
  <c r="I14" i="3"/>
  <c r="J14" i="3"/>
  <c r="I15" i="3"/>
  <c r="J15" i="3"/>
  <c r="I16" i="3"/>
  <c r="J16" i="3"/>
  <c r="I17" i="3"/>
  <c r="J17" i="3"/>
  <c r="I18" i="3"/>
  <c r="J18" i="3"/>
  <c r="I19" i="3"/>
  <c r="I20" i="3"/>
  <c r="J20" i="3"/>
  <c r="I21" i="3"/>
  <c r="J21" i="3"/>
  <c r="I22" i="3"/>
  <c r="J22" i="3"/>
  <c r="J23" i="3"/>
  <c r="J24" i="3"/>
  <c r="I13" i="3"/>
  <c r="J13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J14" i="1"/>
  <c r="J15" i="1"/>
  <c r="J16" i="1"/>
  <c r="J17" i="1"/>
  <c r="J18" i="1"/>
  <c r="J19" i="1"/>
  <c r="J20" i="1"/>
  <c r="J21" i="1"/>
  <c r="J22" i="1"/>
  <c r="J23" i="1"/>
  <c r="J24" i="1"/>
  <c r="J13" i="1"/>
  <c r="I14" i="1"/>
  <c r="I15" i="1"/>
  <c r="I16" i="1"/>
  <c r="I17" i="1"/>
  <c r="I18" i="1"/>
  <c r="I19" i="1"/>
  <c r="I20" i="1"/>
  <c r="I21" i="1"/>
  <c r="I22" i="1"/>
  <c r="I23" i="1"/>
  <c r="I24" i="1"/>
  <c r="I13" i="1"/>
  <c r="H17" i="1"/>
  <c r="H18" i="1"/>
  <c r="H19" i="1"/>
  <c r="H20" i="1"/>
  <c r="H21" i="1"/>
  <c r="H22" i="1"/>
  <c r="H23" i="1"/>
  <c r="H24" i="1"/>
  <c r="H16" i="1"/>
  <c r="G18" i="1"/>
  <c r="G19" i="1"/>
  <c r="G20" i="1"/>
  <c r="G21" i="1"/>
  <c r="G22" i="1"/>
  <c r="G23" i="1"/>
  <c r="G24" i="1"/>
  <c r="G17" i="1"/>
  <c r="G16" i="1"/>
  <c r="G24" i="2"/>
  <c r="G23" i="2"/>
  <c r="G22" i="2"/>
  <c r="G21" i="2"/>
  <c r="G20" i="2"/>
  <c r="G19" i="2"/>
  <c r="G18" i="2"/>
  <c r="G17" i="2"/>
  <c r="G16" i="2"/>
  <c r="E24" i="2"/>
  <c r="E17" i="2"/>
  <c r="E18" i="2"/>
  <c r="E19" i="2"/>
  <c r="E20" i="2"/>
  <c r="E21" i="2"/>
  <c r="E22" i="2"/>
  <c r="E23" i="2"/>
  <c r="E16" i="2"/>
  <c r="J14" i="2"/>
  <c r="J15" i="2"/>
  <c r="J16" i="2"/>
  <c r="J17" i="2"/>
  <c r="J18" i="2"/>
  <c r="J19" i="2"/>
  <c r="J20" i="2"/>
  <c r="J21" i="2"/>
  <c r="J22" i="2"/>
  <c r="J23" i="2"/>
  <c r="J24" i="2"/>
  <c r="J13" i="2"/>
  <c r="I14" i="2"/>
  <c r="I15" i="2"/>
  <c r="I17" i="2"/>
  <c r="I18" i="2"/>
  <c r="I19" i="2"/>
  <c r="I20" i="2"/>
  <c r="I21" i="2"/>
  <c r="I22" i="2"/>
  <c r="I23" i="2"/>
  <c r="I24" i="2"/>
  <c r="H13" i="2"/>
  <c r="H14" i="2"/>
  <c r="H15" i="2"/>
  <c r="H16" i="2"/>
  <c r="H17" i="2"/>
  <c r="H18" i="2"/>
  <c r="H20" i="2"/>
  <c r="H21" i="2"/>
  <c r="H22" i="2"/>
  <c r="H23" i="2"/>
  <c r="H12" i="2"/>
</calcChain>
</file>

<file path=xl/sharedStrings.xml><?xml version="1.0" encoding="utf-8"?>
<sst xmlns="http://schemas.openxmlformats.org/spreadsheetml/2006/main" count="603" uniqueCount="178">
  <si>
    <t>Año</t>
  </si>
  <si>
    <t>Trim</t>
  </si>
  <si>
    <t>Agric, Ganad, Silv,Pesca,Min</t>
  </si>
  <si>
    <t>Industrias Manufactureras</t>
  </si>
  <si>
    <t>Construcción</t>
  </si>
  <si>
    <t xml:space="preserve">Comercio </t>
  </si>
  <si>
    <t>Otros servicios y actividades del sector terciario</t>
  </si>
  <si>
    <t>Primario</t>
  </si>
  <si>
    <t>Secundario</t>
  </si>
  <si>
    <t>Terciario</t>
  </si>
  <si>
    <t>Sector Económico</t>
  </si>
  <si>
    <t>Valores Absolutos</t>
  </si>
  <si>
    <t>Var %  Trimestral Inscripciones</t>
  </si>
  <si>
    <t xml:space="preserve"> Matrices </t>
  </si>
  <si>
    <t xml:space="preserve">Sucursales </t>
  </si>
  <si>
    <t>Matrices</t>
  </si>
  <si>
    <t>Sucursales</t>
  </si>
  <si>
    <t>Establecimientos</t>
  </si>
  <si>
    <t>Puestos de trabajo</t>
  </si>
  <si>
    <t>Total de inscripciones</t>
  </si>
  <si>
    <t xml:space="preserve">Promedio  </t>
  </si>
  <si>
    <t>Puestos de Trabajo/Establecimientos</t>
  </si>
  <si>
    <t>Hombres</t>
  </si>
  <si>
    <t>Mujeres</t>
  </si>
  <si>
    <t>VAR %  Interanual Inscripciones Trim</t>
  </si>
  <si>
    <t>Var %  Interanual  Inscripciones Trim</t>
  </si>
  <si>
    <t>Total de Incripciones</t>
  </si>
  <si>
    <t xml:space="preserve">Var % Interanual de Inscripciones Trim </t>
  </si>
  <si>
    <t>Trim1 - 19</t>
  </si>
  <si>
    <t>Trim1 - 20</t>
  </si>
  <si>
    <t>Trim2 - 19</t>
  </si>
  <si>
    <t>Trim3 - 19</t>
  </si>
  <si>
    <t>Trim4 - 19</t>
  </si>
  <si>
    <t>Trim2 - 20</t>
  </si>
  <si>
    <t>Trim3 - 20</t>
  </si>
  <si>
    <t>Trim4 - 20</t>
  </si>
  <si>
    <t>Trim1 - 21</t>
  </si>
  <si>
    <t>Año 2021</t>
  </si>
  <si>
    <t>Puestos de Trabajo</t>
  </si>
  <si>
    <t>Prom. Puestos de trabajo / Establecimientos</t>
  </si>
  <si>
    <t>Inscripciones por Tipo de Establecimiento</t>
  </si>
  <si>
    <t>Matriz</t>
  </si>
  <si>
    <t xml:space="preserve">Sucursal </t>
  </si>
  <si>
    <t>Total</t>
  </si>
  <si>
    <t>Inscripción de</t>
  </si>
  <si>
    <t>Departamentos</t>
  </si>
  <si>
    <t>Alto Paraná</t>
  </si>
  <si>
    <t>Asunción</t>
  </si>
  <si>
    <t>Central</t>
  </si>
  <si>
    <t>Itapúa</t>
  </si>
  <si>
    <t>Resto del país</t>
  </si>
  <si>
    <t>Inscripciones de</t>
  </si>
  <si>
    <t>Prom. Puestos de trabajo/Firmas patronales</t>
  </si>
  <si>
    <t>Inscripciones</t>
  </si>
  <si>
    <t>Sexo</t>
  </si>
  <si>
    <t>Promedio Trim Inscripciones Puestos de trabajo/Establecimientos</t>
  </si>
  <si>
    <t>Comercio</t>
  </si>
  <si>
    <t>Otros Servicios y actividades terciarias</t>
  </si>
  <si>
    <t>Trim2 - 21</t>
  </si>
  <si>
    <t>Trim3 - 21</t>
  </si>
  <si>
    <t>Trim4 - 21</t>
  </si>
  <si>
    <r>
      <t xml:space="preserve">Fuente:  </t>
    </r>
    <r>
      <rPr>
        <sz val="12"/>
        <color theme="1"/>
        <rFont val="Cambria"/>
        <family val="1"/>
      </rPr>
      <t xml:space="preserve">Observatorio Laboral - MTESS. Elaboración propia a partir de los registros administrativos del REOP - DROP. </t>
    </r>
  </si>
  <si>
    <r>
      <t xml:space="preserve">Fuente:  </t>
    </r>
    <r>
      <rPr>
        <sz val="11"/>
        <color theme="1"/>
        <rFont val="Cambria"/>
        <family val="1"/>
      </rPr>
      <t xml:space="preserve">Observatorio Laboral - MTESS. Elaboración propia a partir de los registros administrativos del REOP - DROP. </t>
    </r>
  </si>
  <si>
    <r>
      <t xml:space="preserve">Fuente:  </t>
    </r>
    <r>
      <rPr>
        <sz val="10"/>
        <color theme="1"/>
        <rFont val="Cambria"/>
        <family val="1"/>
      </rPr>
      <t xml:space="preserve">Observatorio Laboral - MTESS. Elaboración propia a partir de los registros administrativos del REOP - DROP. </t>
    </r>
  </si>
  <si>
    <r>
      <t xml:space="preserve">Fuente:  </t>
    </r>
    <r>
      <rPr>
        <sz val="10"/>
        <color theme="1"/>
        <rFont val="Calibri"/>
        <family val="2"/>
        <scheme val="minor"/>
      </rPr>
      <t xml:space="preserve">Observatorio Laboral - MTESS. Elaboración propia a partir de los registros administrativos del REOP - DROP. </t>
    </r>
  </si>
  <si>
    <r>
      <t xml:space="preserve">Fuente:  </t>
    </r>
    <r>
      <rPr>
        <sz val="10"/>
        <color theme="1"/>
        <rFont val="Calibri"/>
        <family val="2"/>
        <scheme val="minor"/>
      </rPr>
      <t>Observatorio Laboral - MTESS. Elaboración propia a partir de los registros administrativos del REOP - DROP.</t>
    </r>
  </si>
  <si>
    <r>
      <t xml:space="preserve">Fuente:  </t>
    </r>
    <r>
      <rPr>
        <sz val="9"/>
        <color theme="1"/>
        <rFont val="Calibri"/>
        <family val="2"/>
        <scheme val="minor"/>
      </rPr>
      <t>Observatorio Laboral - MTESS. Elaboración propia a partir de los registros administrativos del REOP - DROP.</t>
    </r>
  </si>
  <si>
    <r>
      <t xml:space="preserve">Fuente:  </t>
    </r>
    <r>
      <rPr>
        <sz val="9"/>
        <color theme="1"/>
        <rFont val="Cambria"/>
        <family val="1"/>
      </rPr>
      <t>Observatorio Laboral - MTESS. Elaboración propia a partir de los registros administrativos del REOP - DROP.</t>
    </r>
  </si>
  <si>
    <r>
      <t xml:space="preserve">Fuente:  </t>
    </r>
    <r>
      <rPr>
        <sz val="10"/>
        <color theme="1"/>
        <rFont val="Cambria"/>
        <family val="1"/>
      </rPr>
      <t>Observatorio Laboral - MTESS. Elaboración propia a partir de los registros administrativos del REOP - DROP.</t>
    </r>
  </si>
  <si>
    <r>
      <t xml:space="preserve">Fuente:  </t>
    </r>
    <r>
      <rPr>
        <sz val="8"/>
        <color theme="1"/>
        <rFont val="Cambria"/>
        <family val="1"/>
      </rPr>
      <t xml:space="preserve">Observatorio Laboral - MTESS. Elaboración propia a partir de los registros administrativos del REOP - DROP. </t>
    </r>
  </si>
  <si>
    <r>
      <t xml:space="preserve">Fuente:  </t>
    </r>
    <r>
      <rPr>
        <sz val="11"/>
        <color theme="1"/>
        <rFont val="Cambria"/>
        <family val="1"/>
      </rPr>
      <t>Observatorio Laboral - MTESS. Elaboración propia a partir de los registros administrativos del REOP - DROP.</t>
    </r>
  </si>
  <si>
    <t>FICHA TÉCNICA</t>
  </si>
  <si>
    <t>Coordinación del procesamiento de datos y elaboración de indicadores</t>
  </si>
  <si>
    <t>Diego Sanabria</t>
  </si>
  <si>
    <t>Procesamiento de Datos y Elaboración de Indicadores</t>
  </si>
  <si>
    <t xml:space="preserve">Cynthia Méndez </t>
  </si>
  <si>
    <t>Contacto</t>
  </si>
  <si>
    <t xml:space="preserve">observatorio@mtess.gov.py </t>
  </si>
  <si>
    <t>Asunción-Paraguay</t>
  </si>
  <si>
    <t>observatoriomtess0@gmail.com</t>
  </si>
  <si>
    <t>Tel:+595217290100 Int:138</t>
  </si>
  <si>
    <t>Ministerio de Trabajo, Empleo y Seguridad Social</t>
  </si>
  <si>
    <t>Serie de datos de los principales registros administrativos</t>
  </si>
  <si>
    <t>ÍNDICE</t>
  </si>
  <si>
    <t xml:space="preserve">Tabla 1. </t>
  </si>
  <si>
    <t>Tabla 5.</t>
  </si>
  <si>
    <t>Tabla 6.</t>
  </si>
  <si>
    <t>Tabla 7.</t>
  </si>
  <si>
    <t>Tabla 8.</t>
  </si>
  <si>
    <t>Tabla 9.</t>
  </si>
  <si>
    <t xml:space="preserve">Gráfico 1. </t>
  </si>
  <si>
    <t xml:space="preserve">Cuadro 1. </t>
  </si>
  <si>
    <t xml:space="preserve">Cuadro 2. </t>
  </si>
  <si>
    <t>Gráfico 2.</t>
  </si>
  <si>
    <t>Tabla 2.</t>
  </si>
  <si>
    <t>Inscripciones de Establecimientos y Puestos laborales.</t>
  </si>
  <si>
    <t>Tabla 3.</t>
  </si>
  <si>
    <t>Tabla 4.</t>
  </si>
  <si>
    <t>Cuadro 3.</t>
  </si>
  <si>
    <t>Gráfico 3.</t>
  </si>
  <si>
    <t>Cuadro 4.</t>
  </si>
  <si>
    <t>Cuadro 5.</t>
  </si>
  <si>
    <t>Cuadro 6.</t>
  </si>
  <si>
    <t>Gráfico 4.</t>
  </si>
  <si>
    <t>Gráfico 5.</t>
  </si>
  <si>
    <t>Gráfico 6.</t>
  </si>
  <si>
    <t>Gráfico 7.</t>
  </si>
  <si>
    <t>Gráfico 8.</t>
  </si>
  <si>
    <t>Tabla 10.</t>
  </si>
  <si>
    <t>Inscripciones de Establecimientos y Puestos Laborales.</t>
  </si>
  <si>
    <t>Trim. I</t>
  </si>
  <si>
    <t>Trim. II</t>
  </si>
  <si>
    <t>Trim. III</t>
  </si>
  <si>
    <t>Trim. IV</t>
  </si>
  <si>
    <t>Año 2022</t>
  </si>
  <si>
    <t>Variación (%)</t>
  </si>
  <si>
    <r>
      <t xml:space="preserve">Nota: </t>
    </r>
    <r>
      <rPr>
        <sz val="10"/>
        <color theme="1"/>
        <rFont val="Cambria"/>
        <family val="1"/>
      </rPr>
      <t>La variación del total de inscripciones es debido a que se registran casos perdidos en la variable sexo.</t>
    </r>
  </si>
  <si>
    <t>Var %  Interanual  Inscripciones Trimestral</t>
  </si>
  <si>
    <t xml:space="preserve">Tabla 4: Total de Inscripciones Trimestrales de Establecimientos y Puestos de trabajo, según Departamentos en Valores Absolutos y Cambio %. </t>
  </si>
  <si>
    <t>Gráfico 2. Variación (%)  Interanual de Inscripciones Trimestrales de Establecimientos- Matrices y Sucursales. Período: 2020-2022</t>
  </si>
  <si>
    <t>Año 2023</t>
  </si>
  <si>
    <t>Inscripciones Trimestrales de Establecimientos y Puestos de Trabajo. Periodo: 2018 - 2023</t>
  </si>
  <si>
    <t>Variación (%) Interanual de Inscripciones Trimestrales de Establecimientos y Puestos de Trabajo. Periodo: 2021-2023.</t>
  </si>
  <si>
    <t>Inscripciones Trimestrales de Establecimientos por Matrices y Sucursales. Periodo: 2018-2023</t>
  </si>
  <si>
    <t>Variación (%) Interanual de Inscripciones Trimestrales de Establecimientos- Matrices y Sucursales.Período: 2020-2023.</t>
  </si>
  <si>
    <t>Inscripciones Trimestrales de Puestos de Trabajo por Sexo. Periodo: 2018-2023</t>
  </si>
  <si>
    <t>Variación (%) Interanual Puestos de trabajo trimestrales por sexo.Periodo: 2020-2023.</t>
  </si>
  <si>
    <t xml:space="preserve"> Inscripciones Trimestrales de Establecimientos por Actividad Económica. Periodo: 2018-2023</t>
  </si>
  <si>
    <t xml:space="preserve"> Inscripciones Trimestrales de Puestos de trabajo por Actividad Económica. Periodo: 2018-2023</t>
  </si>
  <si>
    <t>Promedio Trimestral Puestos de trabajo/Establecimientos por Actividad Económica. Periodo: 2018-2023</t>
  </si>
  <si>
    <t>Variación (%) Interanual de Inscripciones Trimestrales de Establecimientos y Puestos de Trabajo en el Sector Agric,Ganad,Silv,Pesca,Min.Periodo: 2020-2023.</t>
  </si>
  <si>
    <t>Variación (%) Interanual de Inscripciones Trimestrales de Establecimientos y Puestos de Trabajo en el Sector Industrias Manufactureras .Periodo: 2020-2023.</t>
  </si>
  <si>
    <t>Variación (%) Interanual de Inscripciones Trimestrales de Establecimientos y Puestos de Trabajo en el Sector Construcción .Periodo: 2020-2023.</t>
  </si>
  <si>
    <t>Variación (%) Interanual de Inscripciones Trimestrales de Establecimientos y Puestos de Trabajo en el Sector Comercio .Periodo: 2020-2023.</t>
  </si>
  <si>
    <t>Variación (%) Interanual de Inscripciones Trimestrales de Establecimientos y Puestos de Trabajo en el Sector Otros servcios y actividades terciarias.Periodo: 2020-2023.</t>
  </si>
  <si>
    <t>Cuadro 1: Inscripciones Trimestrales de Establecimientos y Puestos de Trabajo. Periodo: 2018 - 2023</t>
  </si>
  <si>
    <t>Gráfico 1. Variación (%) Interanual de Inscripciones Trimestrales de Establecimientos y Puestos de Trabajo. Periodo: 2020-2023.</t>
  </si>
  <si>
    <t>Tabla 1: Total de Inscripciones Trimestrales de Establecimientos y Puestos de trabajo en Valores absolutos y Cambio % -  Promedio Trimestral de Puestos de trabajo por Establecimiento. Período: 2021-2023</t>
  </si>
  <si>
    <t>Tabla 6:  Promedio Trimestral y Total de Puestos de trabajo por Establecimiento en la Agricultura, Ganadería, Silvicultura, Pesca y Minería. Período: 2021-2023</t>
  </si>
  <si>
    <t>Tabla 7:  Promedio Trimestral y Total de Puestos de trabajo por Establecimiento en la Industria Manufacturera. Período: 2021-2023</t>
  </si>
  <si>
    <t>Tabla 8:  Promedio Trimestral y Total de Puestos de trabajo por Establecimiento en la Construcción. Período: 2021-2023</t>
  </si>
  <si>
    <t>Tabla 9:  Promedio Trimestral y Total de Puestos de trabajo por Establecimiento en el Comercio. Período: 2021-2023</t>
  </si>
  <si>
    <t>Tabla 10: Promedio Trimestral y Total de Puestos de trabajo por Establecimiento en Otros servicios y actividades del sector terciario. Período: 2021-2023</t>
  </si>
  <si>
    <t>Cuadro 4. Inscripciones Trimestrales de Establecimientos por Actividad Económica. Periodo: 2018-2023</t>
  </si>
  <si>
    <t>Cuadro 5.  Inscripciones Trimestrales de Puestos de trabajo por Actividad Económica. Periodo: 2018-2023</t>
  </si>
  <si>
    <t>Cuadro 6. Promedio Trimestral Puestos de trabajo/Establecimientos por Actividad Económica. Periodo: 2018-2023</t>
  </si>
  <si>
    <t>Gráfico 4. Variación (%) Interanual de Inscripciones Trimestrales de Establecimientos y Puestos de Trabajo en el Sector Agric,Ganad,Silv,Pesca,Min. Periodo: 2020-2023</t>
  </si>
  <si>
    <t>Gráfico 5. Variación (%) Interanual de Inscripciones Trimestrales de Establecimientos y Puestos de Trabajo en el Sector Industrias Manufactureras. Periodo:2020-2023</t>
  </si>
  <si>
    <t>Gráfico 6. Variación (%) Interanual de Inscripciones Trimestrales de Establecimientos y Puestos de Trabajo en el Sector Construcción. Periodo: 2020-2023</t>
  </si>
  <si>
    <t>Gráfico 7. Variación (%) Interanual de Inscripciones Trimestrales de Establecimientos y Puestos de Trabajo en el Sector Comercio. Periodo: 2020-2023</t>
  </si>
  <si>
    <t>Gráfico 8. Variación (%) Interanual de Inscripciones Trimestrales de Establecimientos y Puestos de Trabajo en el Sector Otros servcios y actividades terciarias. Periodo: 2020-2023</t>
  </si>
  <si>
    <t>Tabla 5: Total de Inscripciones Trimestrales de Puestos de trabajo por Sexo en Valores Absolutos y Cambio %. Período 2021-2023</t>
  </si>
  <si>
    <t>Cuadro 3: Inscripciones Trimestrales de Puestos de Trabajo por Sexo. Periodo: 2018-2023</t>
  </si>
  <si>
    <t>Gráfico 3. Variación (%) Interanual Puestos de trabajo trimestrales por sexo. Periodo: 2020-2023.</t>
  </si>
  <si>
    <t>Tabla 3: Distribución porcentual del Total de Inscripciones Trimestrales de Establecimientos y Puestos de trabajo, según Departamentos. Período: 2021-2023</t>
  </si>
  <si>
    <t>Distribución en Valor Absoluto del Total de Inscripciones Trimestrales de Establecimientos y Puestos de trabajo, según Departamentos. Período: 2021-2023</t>
  </si>
  <si>
    <t>Tabla 2: Total de Inscripciones Trimestrales por tipo de  Establecimientos en Valores Absolutos y Cambio %. Periodo: 2021-2023</t>
  </si>
  <si>
    <t>Cuadro 2: Inscripciones Trimestrales de Establecimientos por Matrices y Sucursales. Periodo: 2018-2023</t>
  </si>
  <si>
    <t xml:space="preserve"> Total de Inscripciones Trimestrales de Establecimientos y Puestos de trabajo en Valores absolutos y Cambio % -  Promedio Trimestral de Puestos de trabajo por Establecimiento.Período: 2021-2023</t>
  </si>
  <si>
    <t>Total de Inscripciones Trimestrales por tipo de  Establecimientos en Valores Absolutos y Cambio %.Periodo: 2021-2023.</t>
  </si>
  <si>
    <t>Distribución porcentual del Total de Inscripciones Trimestrales de Establecimientos y Puestos de trabajo por Departamentos.Período: 2021-2023.</t>
  </si>
  <si>
    <t xml:space="preserve">Promedio Trimestral de Puestos de trabajo por Establecimiento por Departamento. Período: 2021-2023 </t>
  </si>
  <si>
    <t xml:space="preserve">Total de Inscripciones Trimestrales de Establecimientos y Puestos de trabajo por Departamentos en Valores Absolutos y Cambio % - Promedio Trimestral de Puestos de trabajo por Establecimiento por Departamento.Período: 2021-2023. </t>
  </si>
  <si>
    <t xml:space="preserve"> Total de Inscripciones Trimestrales de Puestos de trabajo por Sexo en Valores Absolutos y Cambio %.Período: 2021-2023. </t>
  </si>
  <si>
    <t>Promedio Trimestral y Total de Puestos de trabajo por Establecimiento en la Agricultura, Ganadería, Silvicultura, Pesca y Minería. Período:2021-2023.</t>
  </si>
  <si>
    <t>Promedio Trimestral y Total de Puestos de trabajo por Establecimiento en la Industria Manufacturera.Período: 2021-2023.</t>
  </si>
  <si>
    <t>Promedio Trimestral y Total de Puestos de trabajo por Establecimiento en la Construcción. Período: 2021-2023.</t>
  </si>
  <si>
    <t xml:space="preserve"> Promedio Trimestral y Total de Puestos de trabajo por Establecimiento en el Comercio.Período: 2021-2023.</t>
  </si>
  <si>
    <t>Promedio Trimestral y Total de Puestos de trabajo por Establecimiento en Otros servicios y actividades del sector terciario.Período: 2021-2023.</t>
  </si>
  <si>
    <t>Trim 2</t>
  </si>
  <si>
    <t>Trim 3</t>
  </si>
  <si>
    <t>Trim3-2023</t>
  </si>
  <si>
    <t>y Trim3-2021</t>
  </si>
  <si>
    <t>y Trim3-2022</t>
  </si>
  <si>
    <t>y Trim2-2023</t>
  </si>
  <si>
    <t>Boletín Técnico Trimestral-N° 11.</t>
  </si>
  <si>
    <t>Boletín Técnico Trimestral-N°11.</t>
  </si>
  <si>
    <t xml:space="preserve">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</si>
</sst>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Cambria"/>
      <family val="1"/>
    </font>
    <font>
      <b/>
      <sz val="11"/>
      <color rgb="FFFFFFFF"/>
      <name val="Cambria"/>
      <family val="1"/>
    </font>
    <font>
      <b/>
      <sz val="10"/>
      <color rgb="FFFFFFFF"/>
      <name val="Cambria"/>
      <family val="1"/>
    </font>
    <font>
      <sz val="10"/>
      <color theme="0"/>
      <name val="Cambria"/>
      <family val="1"/>
    </font>
    <font>
      <sz val="11"/>
      <color theme="0"/>
      <name val="Cambria"/>
      <family val="1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</font>
    <font>
      <b/>
      <sz val="12"/>
      <color theme="0"/>
      <name val="Calibri"/>
      <family val="2"/>
      <scheme val="minor"/>
    </font>
    <font>
      <b/>
      <sz val="14"/>
      <color theme="0"/>
      <name val="Cambria"/>
      <family val="1"/>
    </font>
    <font>
      <sz val="11"/>
      <name val="Cambria"/>
      <family val="1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FFFF"/>
      <name val="Cambria"/>
      <family val="1"/>
    </font>
    <font>
      <sz val="12"/>
      <color theme="1"/>
      <name val="Cambria"/>
      <family val="1"/>
    </font>
    <font>
      <sz val="11"/>
      <color rgb="FF000000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b/>
      <sz val="12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4"/>
      <color theme="1"/>
      <name val="Cambria"/>
      <family val="1"/>
    </font>
    <font>
      <b/>
      <sz val="14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sz val="14"/>
      <color rgb="FFFF0000"/>
      <name val="Cambria"/>
      <family val="1"/>
    </font>
    <font>
      <b/>
      <sz val="14"/>
      <color rgb="FFFF0000"/>
      <name val="Cambri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66684"/>
      <name val="Calibri"/>
      <family val="2"/>
      <scheme val="minor"/>
    </font>
    <font>
      <b/>
      <sz val="14"/>
      <color rgb="FF006666"/>
      <name val="Calibri"/>
      <family val="2"/>
      <scheme val="minor"/>
    </font>
    <font>
      <b/>
      <sz val="11"/>
      <color rgb="FF006666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6666"/>
      <name val="Calibri"/>
      <family val="2"/>
      <scheme val="minor"/>
    </font>
    <font>
      <b/>
      <sz val="10"/>
      <color rgb="FF006666"/>
      <name val="Calibri"/>
      <family val="2"/>
      <scheme val="minor"/>
    </font>
    <font>
      <sz val="12"/>
      <color rgb="FFC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009999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9" tint="-0.24994659260841701"/>
      </bottom>
      <diagonal/>
    </border>
    <border>
      <left/>
      <right/>
      <top/>
      <bottom style="thin">
        <color rgb="FF008080"/>
      </bottom>
      <diagonal/>
    </border>
    <border>
      <left/>
      <right/>
      <top/>
      <bottom style="thin">
        <color rgb="FF006666"/>
      </bottom>
      <diagonal/>
    </border>
    <border>
      <left/>
      <right/>
      <top/>
      <bottom style="thin">
        <color rgb="FF00999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1" fontId="13" fillId="0" borderId="0" xfId="0" applyNumberFormat="1" applyFont="1"/>
    <xf numFmtId="164" fontId="13" fillId="0" borderId="0" xfId="0" applyNumberFormat="1" applyFont="1"/>
    <xf numFmtId="0" fontId="19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22" fillId="0" borderId="0" xfId="0" applyFont="1"/>
    <xf numFmtId="3" fontId="23" fillId="0" borderId="0" xfId="0" applyNumberFormat="1" applyFont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8" fillId="0" borderId="0" xfId="0" applyFont="1"/>
    <xf numFmtId="1" fontId="22" fillId="0" borderId="0" xfId="0" applyNumberFormat="1" applyFont="1"/>
    <xf numFmtId="0" fontId="29" fillId="0" borderId="0" xfId="0" applyFont="1" applyAlignment="1">
      <alignment vertical="center"/>
    </xf>
    <xf numFmtId="3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24" fillId="0" borderId="0" xfId="0" applyFont="1"/>
    <xf numFmtId="0" fontId="31" fillId="0" borderId="0" xfId="0" applyFont="1"/>
    <xf numFmtId="0" fontId="32" fillId="0" borderId="0" xfId="0" applyFont="1"/>
    <xf numFmtId="0" fontId="16" fillId="3" borderId="1" xfId="0" applyFont="1" applyFill="1" applyBorder="1" applyAlignment="1">
      <alignment horizontal="center"/>
    </xf>
    <xf numFmtId="3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4" fontId="31" fillId="0" borderId="0" xfId="0" applyNumberFormat="1" applyFont="1" applyAlignment="1">
      <alignment horizontal="center"/>
    </xf>
    <xf numFmtId="164" fontId="31" fillId="0" borderId="0" xfId="0" applyNumberFormat="1" applyFont="1"/>
    <xf numFmtId="1" fontId="31" fillId="0" borderId="0" xfId="0" applyNumberFormat="1" applyFont="1"/>
    <xf numFmtId="0" fontId="28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9" fillId="0" borderId="0" xfId="0" applyFont="1"/>
    <xf numFmtId="0" fontId="33" fillId="0" borderId="0" xfId="0" applyFont="1" applyAlignment="1">
      <alignment vertical="center"/>
    </xf>
    <xf numFmtId="0" fontId="3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166" fontId="36" fillId="0" borderId="0" xfId="1" applyNumberFormat="1" applyFont="1" applyFill="1" applyBorder="1" applyAlignment="1">
      <alignment horizontal="center"/>
    </xf>
    <xf numFmtId="165" fontId="36" fillId="0" borderId="0" xfId="1" applyNumberFormat="1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64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164" fontId="25" fillId="0" borderId="0" xfId="0" applyNumberFormat="1" applyFont="1"/>
    <xf numFmtId="164" fontId="25" fillId="0" borderId="0" xfId="0" applyNumberFormat="1" applyFont="1" applyAlignment="1">
      <alignment horizontal="center"/>
    </xf>
    <xf numFmtId="0" fontId="38" fillId="0" borderId="14" xfId="0" applyFont="1" applyBorder="1"/>
    <xf numFmtId="0" fontId="0" fillId="0" borderId="14" xfId="0" applyBorder="1"/>
    <xf numFmtId="0" fontId="39" fillId="0" borderId="0" xfId="0" applyFont="1"/>
    <xf numFmtId="0" fontId="40" fillId="0" borderId="0" xfId="0" applyFont="1"/>
    <xf numFmtId="0" fontId="42" fillId="0" borderId="0" xfId="0" applyFont="1"/>
    <xf numFmtId="0" fontId="20" fillId="0" borderId="0" xfId="0" applyFont="1" applyAlignment="1">
      <alignment horizontal="left"/>
    </xf>
    <xf numFmtId="0" fontId="37" fillId="0" borderId="0" xfId="2"/>
    <xf numFmtId="0" fontId="42" fillId="0" borderId="14" xfId="2" applyFont="1" applyBorder="1"/>
    <xf numFmtId="0" fontId="42" fillId="0" borderId="14" xfId="0" applyFont="1" applyBorder="1"/>
    <xf numFmtId="0" fontId="43" fillId="0" borderId="0" xfId="0" applyFont="1"/>
    <xf numFmtId="0" fontId="39" fillId="0" borderId="0" xfId="0" applyFont="1" applyAlignment="1">
      <alignment horizontal="right" vertical="center"/>
    </xf>
    <xf numFmtId="0" fontId="0" fillId="0" borderId="15" xfId="0" applyBorder="1"/>
    <xf numFmtId="0" fontId="44" fillId="0" borderId="0" xfId="0" applyFont="1" applyAlignment="1">
      <alignment vertical="center"/>
    </xf>
    <xf numFmtId="0" fontId="37" fillId="0" borderId="0" xfId="2" applyFill="1"/>
    <xf numFmtId="0" fontId="45" fillId="0" borderId="0" xfId="0" applyFont="1" applyAlignment="1">
      <alignment vertical="center"/>
    </xf>
    <xf numFmtId="0" fontId="45" fillId="0" borderId="16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46" fillId="0" borderId="16" xfId="0" applyFont="1" applyBorder="1" applyAlignment="1">
      <alignment vertical="center"/>
    </xf>
    <xf numFmtId="0" fontId="47" fillId="0" borderId="0" xfId="0" applyFont="1"/>
    <xf numFmtId="0" fontId="48" fillId="0" borderId="0" xfId="0" applyFont="1" applyAlignment="1">
      <alignment horizontal="right" vertical="center"/>
    </xf>
    <xf numFmtId="0" fontId="47" fillId="0" borderId="15" xfId="0" applyFont="1" applyBorder="1"/>
    <xf numFmtId="0" fontId="47" fillId="0" borderId="17" xfId="0" applyFont="1" applyBorder="1"/>
    <xf numFmtId="0" fontId="49" fillId="0" borderId="0" xfId="0" applyFont="1" applyAlignment="1">
      <alignment horizontal="right" vertical="center"/>
    </xf>
    <xf numFmtId="0" fontId="50" fillId="0" borderId="0" xfId="0" applyFont="1" applyAlignment="1">
      <alignment vertical="center"/>
    </xf>
    <xf numFmtId="0" fontId="50" fillId="0" borderId="16" xfId="0" applyFont="1" applyBorder="1" applyAlignment="1">
      <alignment vertical="center"/>
    </xf>
    <xf numFmtId="0" fontId="13" fillId="0" borderId="15" xfId="0" applyFont="1" applyBorder="1"/>
    <xf numFmtId="0" fontId="40" fillId="0" borderId="0" xfId="0" applyFont="1" applyAlignment="1">
      <alignment horizontal="right" vertical="center"/>
    </xf>
    <xf numFmtId="0" fontId="0" fillId="0" borderId="17" xfId="0" applyBorder="1"/>
    <xf numFmtId="0" fontId="11" fillId="0" borderId="0" xfId="0" applyFont="1"/>
    <xf numFmtId="0" fontId="51" fillId="0" borderId="0" xfId="0" applyFont="1" applyAlignment="1">
      <alignment vertical="center"/>
    </xf>
    <xf numFmtId="0" fontId="51" fillId="0" borderId="16" xfId="0" applyFont="1" applyBorder="1" applyAlignment="1">
      <alignment vertical="center"/>
    </xf>
    <xf numFmtId="0" fontId="11" fillId="0" borderId="17" xfId="0" applyFont="1" applyBorder="1"/>
    <xf numFmtId="0" fontId="11" fillId="0" borderId="15" xfId="0" applyFont="1" applyBorder="1"/>
    <xf numFmtId="0" fontId="28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52" fillId="0" borderId="0" xfId="0" applyFont="1"/>
    <xf numFmtId="166" fontId="31" fillId="0" borderId="0" xfId="1" applyNumberFormat="1" applyFont="1" applyFill="1"/>
    <xf numFmtId="0" fontId="14" fillId="3" borderId="19" xfId="0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0" fontId="8" fillId="2" borderId="0" xfId="0" applyFont="1" applyFill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48" fillId="0" borderId="0" xfId="0" applyFont="1"/>
    <xf numFmtId="0" fontId="47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2" fillId="3" borderId="0" xfId="0" applyNumberFormat="1" applyFont="1" applyFill="1" applyAlignment="1">
      <alignment horizontal="center" vertical="center"/>
    </xf>
    <xf numFmtId="1" fontId="25" fillId="0" borderId="0" xfId="0" applyNumberFormat="1" applyFont="1" applyAlignment="1">
      <alignment horizontal="center"/>
    </xf>
    <xf numFmtId="3" fontId="17" fillId="0" borderId="13" xfId="0" applyNumberFormat="1" applyFont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15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16" fillId="3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165" fontId="3" fillId="3" borderId="11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" fillId="3" borderId="3" xfId="0" applyFont="1" applyFill="1" applyBorder="1"/>
    <xf numFmtId="0" fontId="3" fillId="3" borderId="3" xfId="0" applyFont="1" applyFill="1" applyBorder="1"/>
    <xf numFmtId="164" fontId="25" fillId="0" borderId="0" xfId="0" applyNumberFormat="1" applyFont="1" applyAlignment="1">
      <alignment horizontal="right"/>
    </xf>
    <xf numFmtId="164" fontId="22" fillId="0" borderId="0" xfId="0" applyNumberFormat="1" applyFont="1"/>
    <xf numFmtId="0" fontId="16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1" fontId="22" fillId="0" borderId="0" xfId="0" applyNumberFormat="1" applyFont="1" applyAlignment="1">
      <alignment horizontal="center"/>
    </xf>
    <xf numFmtId="3" fontId="17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left" wrapText="1"/>
    </xf>
    <xf numFmtId="164" fontId="25" fillId="0" borderId="0" xfId="0" applyNumberFormat="1" applyFont="1" applyAlignment="1">
      <alignment horizontal="left"/>
    </xf>
    <xf numFmtId="164" fontId="31" fillId="0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66"/>
      <color rgb="FFFF33CC"/>
      <color rgb="FF00CC99"/>
      <color rgb="FF006666"/>
      <color rgb="FF009999"/>
      <color rgb="FFC3EBC3"/>
      <color rgb="FFAEE4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984014410321936E-2"/>
          <c:y val="0.10741089842698122"/>
          <c:w val="0.94616503673207353"/>
          <c:h val="0.6467278310617065"/>
        </c:manualLayout>
      </c:layout>
      <c:lineChart>
        <c:grouping val="standard"/>
        <c:varyColors val="0"/>
        <c:ser>
          <c:idx val="0"/>
          <c:order val="0"/>
          <c:tx>
            <c:strRef>
              <c:f>'G1'!$D$10:$E$10</c:f>
              <c:strCache>
                <c:ptCount val="1"/>
                <c:pt idx="0">
                  <c:v>Establecimientos</c:v>
                </c:pt>
              </c:strCache>
            </c:strRef>
          </c:tx>
          <c:spPr>
            <a:ln w="28575" cap="rnd">
              <a:solidFill>
                <a:srgbClr val="00666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66"/>
              </a:solidFill>
              <a:ln w="9525">
                <a:solidFill>
                  <a:srgbClr val="00666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037433710556879E-2"/>
                  <c:y val="2.0499156448263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03-4B46-B70D-437F3B3C3EDC}"/>
                </c:ext>
              </c:extLst>
            </c:dLbl>
            <c:dLbl>
              <c:idx val="2"/>
              <c:layout>
                <c:manualLayout>
                  <c:x val="-5.9396778904515328E-2"/>
                  <c:y val="1.5038161390463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03-4B46-B70D-437F3B3C3EDC}"/>
                </c:ext>
              </c:extLst>
            </c:dLbl>
            <c:dLbl>
              <c:idx val="3"/>
              <c:layout>
                <c:manualLayout>
                  <c:x val="-5.0080385073699413E-2"/>
                  <c:y val="5.8726121852859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8A-40B1-BB0C-6BEA85645B02}"/>
                </c:ext>
              </c:extLst>
            </c:dLbl>
            <c:dLbl>
              <c:idx val="4"/>
              <c:layout>
                <c:manualLayout>
                  <c:x val="-4.326533295030973E-2"/>
                  <c:y val="-3.4110794129731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03-4B46-B70D-437F3B3C3E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'G1'!$B$20:$C$34</c:f>
              <c:multiLvlStrCache>
                <c:ptCount val="15"/>
                <c:lvl>
                  <c:pt idx="0">
                    <c:v>Trim. I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  <c:pt idx="10">
                    <c:v>Trim. III</c:v>
                  </c:pt>
                  <c:pt idx="11">
                    <c:v>Trim. IV</c:v>
                  </c:pt>
                  <c:pt idx="12">
                    <c:v>Trim. I</c:v>
                  </c:pt>
                  <c:pt idx="13">
                    <c:v>Trim. II</c:v>
                  </c:pt>
                  <c:pt idx="14">
                    <c:v>Trim. 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'G1'!$E$20:$E$34</c:f>
              <c:numCache>
                <c:formatCode>0.0</c:formatCode>
                <c:ptCount val="15"/>
                <c:pt idx="0">
                  <c:v>-33.351831298557158</c:v>
                </c:pt>
                <c:pt idx="1">
                  <c:v>7.510729613733913</c:v>
                </c:pt>
                <c:pt idx="2">
                  <c:v>-16.573426573426573</c:v>
                </c:pt>
                <c:pt idx="3">
                  <c:v>-32.672176308539946</c:v>
                </c:pt>
                <c:pt idx="4">
                  <c:v>2.497918401332222</c:v>
                </c:pt>
                <c:pt idx="5">
                  <c:v>69.560878243512974</c:v>
                </c:pt>
                <c:pt idx="6">
                  <c:v>63.621123218776198</c:v>
                </c:pt>
                <c:pt idx="7">
                  <c:v>43.207855973813423</c:v>
                </c:pt>
                <c:pt idx="8">
                  <c:v>39.886271324126724</c:v>
                </c:pt>
                <c:pt idx="9">
                  <c:v>1.9423190111830468</c:v>
                </c:pt>
                <c:pt idx="10">
                  <c:v>11.885245901639351</c:v>
                </c:pt>
                <c:pt idx="11">
                  <c:v>14.171428571428567</c:v>
                </c:pt>
                <c:pt idx="12">
                  <c:v>-7.2590011614401817</c:v>
                </c:pt>
                <c:pt idx="13">
                  <c:v>4.2725173210161671</c:v>
                </c:pt>
                <c:pt idx="14">
                  <c:v>34.249084249084241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A8-4BAD-9C2A-572437DE87F9}"/>
            </c:ext>
          </c:extLst>
        </c:ser>
        <c:ser>
          <c:idx val="2"/>
          <c:order val="1"/>
          <c:tx>
            <c:strRef>
              <c:f>'G1'!$F$10:$G$10</c:f>
              <c:strCache>
                <c:ptCount val="1"/>
                <c:pt idx="0">
                  <c:v>Puestos de trabajo</c:v>
                </c:pt>
              </c:strCache>
            </c:strRef>
          </c:tx>
          <c:spPr>
            <a:ln w="28575" cap="rnd">
              <a:solidFill>
                <a:srgbClr val="0099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9999"/>
              </a:solidFill>
              <a:ln w="9525">
                <a:solidFill>
                  <a:srgbClr val="009999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447597412067249E-2"/>
                  <c:y val="3.1421146563862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8A-40B1-BB0C-6BEA85645B02}"/>
                </c:ext>
              </c:extLst>
            </c:dLbl>
            <c:dLbl>
              <c:idx val="2"/>
              <c:layout>
                <c:manualLayout>
                  <c:x val="-3.3310876178230524E-2"/>
                  <c:y val="-6.6876764476528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03-4B46-B70D-437F3B3C3EDC}"/>
                </c:ext>
              </c:extLst>
            </c:dLbl>
            <c:dLbl>
              <c:idx val="3"/>
              <c:layout>
                <c:manualLayout>
                  <c:x val="5.8179779111970139E-3"/>
                  <c:y val="-4.07532131183421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03-4B46-B70D-437F3B3C3EDC}"/>
                </c:ext>
              </c:extLst>
            </c:dLbl>
            <c:dLbl>
              <c:idx val="9"/>
              <c:layout>
                <c:manualLayout>
                  <c:x val="-2.203604551721881E-2"/>
                  <c:y val="2.4240831604165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7D-411A-9FEB-991DC68632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'G1'!$B$20:$C$34</c:f>
              <c:multiLvlStrCache>
                <c:ptCount val="15"/>
                <c:lvl>
                  <c:pt idx="0">
                    <c:v>Trim. I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  <c:pt idx="10">
                    <c:v>Trim. III</c:v>
                  </c:pt>
                  <c:pt idx="11">
                    <c:v>Trim. IV</c:v>
                  </c:pt>
                  <c:pt idx="12">
                    <c:v>Trim. I</c:v>
                  </c:pt>
                  <c:pt idx="13">
                    <c:v>Trim. II</c:v>
                  </c:pt>
                  <c:pt idx="14">
                    <c:v>Trim. 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'G1'!$G$20:$G$34</c:f>
              <c:numCache>
                <c:formatCode>0.0</c:formatCode>
                <c:ptCount val="15"/>
                <c:pt idx="0">
                  <c:v>-49.078474556624549</c:v>
                </c:pt>
                <c:pt idx="1">
                  <c:v>26.58918406072106</c:v>
                </c:pt>
                <c:pt idx="2">
                  <c:v>-12.505779010633377</c:v>
                </c:pt>
                <c:pt idx="3">
                  <c:v>-29.802955665024633</c:v>
                </c:pt>
                <c:pt idx="4">
                  <c:v>-52.424311404507165</c:v>
                </c:pt>
                <c:pt idx="5">
                  <c:v>-56.567359940041229</c:v>
                </c:pt>
                <c:pt idx="6">
                  <c:v>29.88110964332893</c:v>
                </c:pt>
                <c:pt idx="7">
                  <c:v>-28.742690058479536</c:v>
                </c:pt>
                <c:pt idx="8">
                  <c:v>-2.3444976076555046</c:v>
                </c:pt>
                <c:pt idx="9">
                  <c:v>-3.796376186367556</c:v>
                </c:pt>
                <c:pt idx="10">
                  <c:v>-31.773799837266068</c:v>
                </c:pt>
                <c:pt idx="11">
                  <c:v>48.132950348789507</c:v>
                </c:pt>
                <c:pt idx="12">
                  <c:v>8.7212150906418309</c:v>
                </c:pt>
                <c:pt idx="13">
                  <c:v>-15.381165919282513</c:v>
                </c:pt>
                <c:pt idx="14">
                  <c:v>-6.5593321407274914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A8-4BAD-9C2A-572437DE8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383560"/>
        <c:axId val="328383888"/>
      </c:lineChart>
      <c:catAx>
        <c:axId val="32838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328383888"/>
        <c:crosses val="autoZero"/>
        <c:auto val="1"/>
        <c:lblAlgn val="ctr"/>
        <c:lblOffset val="100"/>
        <c:noMultiLvlLbl val="0"/>
      </c:catAx>
      <c:valAx>
        <c:axId val="32838388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328383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692888231736714"/>
          <c:y val="0.92391548631335774"/>
          <c:w val="0.659636921793055"/>
          <c:h val="6.31707312094118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PY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51338202606302E-2"/>
          <c:y val="6.4616711525023546E-2"/>
          <c:w val="0.86491894185145091"/>
          <c:h val="0.719330009076881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'G2'!$G$11</c:f>
              <c:strCache>
                <c:ptCount val="1"/>
                <c:pt idx="0">
                  <c:v> Matrices </c:v>
                </c:pt>
              </c:strCache>
            </c:strRef>
          </c:tx>
          <c:spPr>
            <a:solidFill>
              <a:srgbClr val="00CC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861002974548683E-2"/>
                  <c:y val="5.494897749471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56-4768-A0A7-C4A2A385204F}"/>
                </c:ext>
              </c:extLst>
            </c:dLbl>
            <c:dLbl>
              <c:idx val="2"/>
              <c:layout>
                <c:manualLayout>
                  <c:x val="4.1565459953724876E-2"/>
                  <c:y val="3.2969602831386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EE-4492-9A8C-9746B91C2BE6}"/>
                </c:ext>
              </c:extLst>
            </c:dLbl>
            <c:dLbl>
              <c:idx val="3"/>
              <c:layout>
                <c:manualLayout>
                  <c:x val="-1.87044569791763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EE-4492-9A8C-9746B91C2BE6}"/>
                </c:ext>
              </c:extLst>
            </c:dLbl>
            <c:dLbl>
              <c:idx val="5"/>
              <c:layout>
                <c:manualLayout>
                  <c:x val="-2.2861002974548683E-2"/>
                  <c:y val="-5.03693141662075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EE-4492-9A8C-9746B91C2BE6}"/>
                </c:ext>
              </c:extLst>
            </c:dLbl>
            <c:dLbl>
              <c:idx val="6"/>
              <c:layout>
                <c:manualLayout>
                  <c:x val="-5.4008441689542396E-3"/>
                  <c:y val="-5.270978044191823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56-4768-A0A7-C4A2A385204F}"/>
                </c:ext>
              </c:extLst>
            </c:dLbl>
            <c:dLbl>
              <c:idx val="12"/>
              <c:layout>
                <c:manualLayout>
                  <c:x val="-9.3530419848481695E-3"/>
                  <c:y val="-1.026603718981598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9E-4013-A975-E6D5ED7B06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'G2'!$B$20:$C$34</c:f>
              <c:multiLvlStrCache>
                <c:ptCount val="15"/>
                <c:lvl>
                  <c:pt idx="0">
                    <c:v>Trim. I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  <c:pt idx="10">
                    <c:v>Trim. III</c:v>
                  </c:pt>
                  <c:pt idx="11">
                    <c:v>Trim. IV</c:v>
                  </c:pt>
                  <c:pt idx="12">
                    <c:v>Trim. I</c:v>
                  </c:pt>
                  <c:pt idx="13">
                    <c:v>Trim. II</c:v>
                  </c:pt>
                  <c:pt idx="14">
                    <c:v>Trim. 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'G2'!$G$20:$G$34</c:f>
              <c:numCache>
                <c:formatCode>0.0</c:formatCode>
                <c:ptCount val="15"/>
                <c:pt idx="0">
                  <c:v>-8.2010582010581974</c:v>
                </c:pt>
                <c:pt idx="1">
                  <c:v>11.234567901234559</c:v>
                </c:pt>
                <c:pt idx="2">
                  <c:v>-19.121048573631462</c:v>
                </c:pt>
                <c:pt idx="3">
                  <c:v>-34.820867379006913</c:v>
                </c:pt>
                <c:pt idx="4">
                  <c:v>4.0345821325648457</c:v>
                </c:pt>
                <c:pt idx="5">
                  <c:v>60.488346281909003</c:v>
                </c:pt>
                <c:pt idx="6">
                  <c:v>51.000953288846532</c:v>
                </c:pt>
                <c:pt idx="7">
                  <c:v>45.515911282545794</c:v>
                </c:pt>
                <c:pt idx="8">
                  <c:v>35.364727608494917</c:v>
                </c:pt>
                <c:pt idx="9">
                  <c:v>2.9045643153526868</c:v>
                </c:pt>
                <c:pt idx="10">
                  <c:v>21.464646464646474</c:v>
                </c:pt>
                <c:pt idx="11">
                  <c:v>9.7415506958250511</c:v>
                </c:pt>
                <c:pt idx="12">
                  <c:v>-3.2060027285129578</c:v>
                </c:pt>
                <c:pt idx="13">
                  <c:v>11.4247311827957</c:v>
                </c:pt>
                <c:pt idx="14">
                  <c:v>29.937629937629939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A-4AA9-B18D-55E77644FBD0}"/>
            </c:ext>
          </c:extLst>
        </c:ser>
        <c:ser>
          <c:idx val="2"/>
          <c:order val="1"/>
          <c:tx>
            <c:strRef>
              <c:f>'G2'!$H$11</c:f>
              <c:strCache>
                <c:ptCount val="1"/>
                <c:pt idx="0">
                  <c:v>Sucursales </c:v>
                </c:pt>
              </c:strCache>
            </c:strRef>
          </c:tx>
          <c:spPr>
            <a:solidFill>
              <a:srgbClr val="006666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4939275972234852E-2"/>
                  <c:y val="1.0990228168057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EE-4492-9A8C-9746B91C2BE6}"/>
                </c:ext>
              </c:extLst>
            </c:dLbl>
            <c:dLbl>
              <c:idx val="3"/>
              <c:layout>
                <c:manualLayout>
                  <c:x val="2.0782729976862438E-2"/>
                  <c:y val="8.242346624207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56-4768-A0A7-C4A2A385204F}"/>
                </c:ext>
              </c:extLst>
            </c:dLbl>
            <c:dLbl>
              <c:idx val="4"/>
              <c:layout>
                <c:manualLayout>
                  <c:x val="2.28610029745486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EE-4492-9A8C-9746B91C2BE6}"/>
                </c:ext>
              </c:extLst>
            </c:dLbl>
            <c:dLbl>
              <c:idx val="7"/>
              <c:layout>
                <c:manualLayout>
                  <c:x val="4.05063312671550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56-4768-A0A7-C4A2A38520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'G2'!$B$20:$C$34</c:f>
              <c:multiLvlStrCache>
                <c:ptCount val="15"/>
                <c:lvl>
                  <c:pt idx="0">
                    <c:v>Trim. I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  <c:pt idx="10">
                    <c:v>Trim. III</c:v>
                  </c:pt>
                  <c:pt idx="11">
                    <c:v>Trim. IV</c:v>
                  </c:pt>
                  <c:pt idx="12">
                    <c:v>Trim. I</c:v>
                  </c:pt>
                  <c:pt idx="13">
                    <c:v>Trim. II</c:v>
                  </c:pt>
                  <c:pt idx="14">
                    <c:v>Trim. 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'G2'!$H$20:$H$34</c:f>
              <c:numCache>
                <c:formatCode>0.0</c:formatCode>
                <c:ptCount val="15"/>
                <c:pt idx="0">
                  <c:v>-76.047904191616766</c:v>
                </c:pt>
                <c:pt idx="1">
                  <c:v>-17.213114754098356</c:v>
                </c:pt>
                <c:pt idx="2">
                  <c:v>8.2706766917293173</c:v>
                </c:pt>
                <c:pt idx="3">
                  <c:v>-17.410714285714292</c:v>
                </c:pt>
                <c:pt idx="4">
                  <c:v>-7.4999999999999956</c:v>
                </c:pt>
                <c:pt idx="5">
                  <c:v>150.49504950495049</c:v>
                </c:pt>
                <c:pt idx="6">
                  <c:v>155.55555555555554</c:v>
                </c:pt>
                <c:pt idx="7">
                  <c:v>30.270270270270274</c:v>
                </c:pt>
                <c:pt idx="8">
                  <c:v>72.972972972972983</c:v>
                </c:pt>
                <c:pt idx="9">
                  <c:v>-3.5573122529644285</c:v>
                </c:pt>
                <c:pt idx="10">
                  <c:v>-29.34782608695652</c:v>
                </c:pt>
                <c:pt idx="11">
                  <c:v>41.908713692946066</c:v>
                </c:pt>
                <c:pt idx="12">
                  <c:v>-30.46875</c:v>
                </c:pt>
                <c:pt idx="13">
                  <c:v>-39.344262295081968</c:v>
                </c:pt>
                <c:pt idx="14">
                  <c:v>66.15384615384616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BA-4AA9-B18D-55E77644F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8383560"/>
        <c:axId val="328383888"/>
      </c:barChart>
      <c:catAx>
        <c:axId val="32838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328383888"/>
        <c:crosses val="autoZero"/>
        <c:auto val="1"/>
        <c:lblAlgn val="ctr"/>
        <c:lblOffset val="100"/>
        <c:noMultiLvlLbl val="0"/>
      </c:catAx>
      <c:valAx>
        <c:axId val="328383888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328383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01471133032121"/>
          <c:y val="0.92163863960868564"/>
          <c:w val="0.64845464486130344"/>
          <c:h val="7.6875635226447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03900541083281E-2"/>
          <c:y val="2.3627796091641437E-2"/>
          <c:w val="0.92003527768828131"/>
          <c:h val="0.784278522037522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'G3'!$G$11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6666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22137404580152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95-4A90-875F-D9CB361FF29E}"/>
                </c:ext>
              </c:extLst>
            </c:dLbl>
            <c:dLbl>
              <c:idx val="1"/>
              <c:layout>
                <c:manualLayout>
                  <c:x val="-1.6284987277353766E-2"/>
                  <c:y val="-3.2051273962428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42-4C4C-8B71-107E406DBF14}"/>
                </c:ext>
              </c:extLst>
            </c:dLbl>
            <c:dLbl>
              <c:idx val="2"/>
              <c:layout>
                <c:manualLayout>
                  <c:x val="-1.62849872773538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97-4C35-8262-D6563187ED6F}"/>
                </c:ext>
              </c:extLst>
            </c:dLbl>
            <c:dLbl>
              <c:idx val="4"/>
              <c:layout>
                <c:manualLayout>
                  <c:x val="-3.4605597964376587E-2"/>
                  <c:y val="9.6156345609644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42-4C4C-8B71-107E406DBF14}"/>
                </c:ext>
              </c:extLst>
            </c:dLbl>
            <c:dLbl>
              <c:idx val="5"/>
              <c:layout>
                <c:manualLayout>
                  <c:x val="-2.2391857506361471E-2"/>
                  <c:y val="-3.2051273962427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95-4A90-875F-D9CB361FF2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'G3'!$B$20:$C$34</c:f>
              <c:multiLvlStrCache>
                <c:ptCount val="15"/>
                <c:lvl>
                  <c:pt idx="0">
                    <c:v>Trim. I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  <c:pt idx="10">
                    <c:v>Trim. III</c:v>
                  </c:pt>
                  <c:pt idx="11">
                    <c:v>Trim. IV</c:v>
                  </c:pt>
                  <c:pt idx="12">
                    <c:v>Trim. I</c:v>
                  </c:pt>
                  <c:pt idx="13">
                    <c:v>Trim. II</c:v>
                  </c:pt>
                  <c:pt idx="14">
                    <c:v>Trim. 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'G3'!$G$20:$G$34</c:f>
              <c:numCache>
                <c:formatCode>0.0</c:formatCode>
                <c:ptCount val="15"/>
                <c:pt idx="0">
                  <c:v>-33.707602339181285</c:v>
                </c:pt>
                <c:pt idx="1">
                  <c:v>13.610108303249092</c:v>
                </c:pt>
                <c:pt idx="2">
                  <c:v>-7.9747774480712135</c:v>
                </c:pt>
                <c:pt idx="3">
                  <c:v>-36.133922931143402</c:v>
                </c:pt>
                <c:pt idx="4">
                  <c:v>-53.175723359209591</c:v>
                </c:pt>
                <c:pt idx="5">
                  <c:v>-52.430886558627265</c:v>
                </c:pt>
                <c:pt idx="6">
                  <c:v>6.7311567916162884</c:v>
                </c:pt>
                <c:pt idx="7">
                  <c:v>-27.596439169139465</c:v>
                </c:pt>
                <c:pt idx="8">
                  <c:v>-4.2954031650339068</c:v>
                </c:pt>
                <c:pt idx="9">
                  <c:v>-14.762859051436205</c:v>
                </c:pt>
                <c:pt idx="10">
                  <c:v>-21.261329305135956</c:v>
                </c:pt>
                <c:pt idx="11">
                  <c:v>23.565573770491799</c:v>
                </c:pt>
                <c:pt idx="12">
                  <c:v>15.748031496062985</c:v>
                </c:pt>
                <c:pt idx="13">
                  <c:v>-8.9341692789968619</c:v>
                </c:pt>
                <c:pt idx="14">
                  <c:v>-1.0551558752997625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A-4E78-A4B4-77FB7EB722F7}"/>
            </c:ext>
          </c:extLst>
        </c:ser>
        <c:ser>
          <c:idx val="2"/>
          <c:order val="1"/>
          <c:tx>
            <c:strRef>
              <c:f>'G3'!$H$11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00CC99"/>
            </a:solidFill>
            <a:ln>
              <a:solidFill>
                <a:srgbClr val="00CC99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7.4638662789002703E-17"/>
                  <c:y val="-1.92307643774570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42-4C4C-8B71-107E406DBF14}"/>
                </c:ext>
              </c:extLst>
            </c:dLbl>
            <c:dLbl>
              <c:idx val="3"/>
              <c:layout>
                <c:manualLayout>
                  <c:x val="1.42493638676843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42-4C4C-8B71-107E406DBF14}"/>
                </c:ext>
              </c:extLst>
            </c:dLbl>
            <c:dLbl>
              <c:idx val="7"/>
              <c:layout>
                <c:manualLayout>
                  <c:x val="1.4957650416154419E-2"/>
                  <c:y val="1.0585166925337323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C9-47FB-8303-A96DC2C6F4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'G3'!$B$20:$C$34</c:f>
              <c:multiLvlStrCache>
                <c:ptCount val="15"/>
                <c:lvl>
                  <c:pt idx="0">
                    <c:v>Trim. I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  <c:pt idx="10">
                    <c:v>Trim. III</c:v>
                  </c:pt>
                  <c:pt idx="11">
                    <c:v>Trim. IV</c:v>
                  </c:pt>
                  <c:pt idx="12">
                    <c:v>Trim. I</c:v>
                  </c:pt>
                  <c:pt idx="13">
                    <c:v>Trim. II</c:v>
                  </c:pt>
                  <c:pt idx="14">
                    <c:v>Trim. 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'G3'!$H$20:$H$34</c:f>
              <c:numCache>
                <c:formatCode>0.0</c:formatCode>
                <c:ptCount val="15"/>
                <c:pt idx="0">
                  <c:v>-64.177389705882362</c:v>
                </c:pt>
                <c:pt idx="1">
                  <c:v>51.452282157676343</c:v>
                </c:pt>
                <c:pt idx="2">
                  <c:v>-19.999999999999996</c:v>
                </c:pt>
                <c:pt idx="3">
                  <c:v>-18.053927315357566</c:v>
                </c:pt>
                <c:pt idx="4">
                  <c:v>-51.058370750481075</c:v>
                </c:pt>
                <c:pt idx="5">
                  <c:v>-62.511415525114153</c:v>
                </c:pt>
                <c:pt idx="6">
                  <c:v>73.926380368098151</c:v>
                </c:pt>
                <c:pt idx="7">
                  <c:v>-30.472103004291849</c:v>
                </c:pt>
                <c:pt idx="8">
                  <c:v>0.65530799475752577</c:v>
                </c:pt>
                <c:pt idx="9">
                  <c:v>16.077953714981732</c:v>
                </c:pt>
                <c:pt idx="10">
                  <c:v>-44.047619047619044</c:v>
                </c:pt>
                <c:pt idx="11">
                  <c:v>85.288065843621411</c:v>
                </c:pt>
                <c:pt idx="12">
                  <c:v>-2.473958333333337</c:v>
                </c:pt>
                <c:pt idx="13">
                  <c:v>-23.924449108079749</c:v>
                </c:pt>
                <c:pt idx="14">
                  <c:v>-15.602836879432624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9A-4E78-A4B4-77FB7EB7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4439592"/>
        <c:axId val="464438608"/>
      </c:barChart>
      <c:catAx>
        <c:axId val="464439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464438608"/>
        <c:crosses val="autoZero"/>
        <c:auto val="1"/>
        <c:lblAlgn val="ctr"/>
        <c:lblOffset val="100"/>
        <c:noMultiLvlLbl val="0"/>
      </c:catAx>
      <c:valAx>
        <c:axId val="464438608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4644395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57751685431386157"/>
          <c:y val="0.14698916217205929"/>
          <c:w val="0.1260821849852862"/>
          <c:h val="5.396109463837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PY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'G4-G5-G6-G7-G8'!$C$133</c:f>
              <c:strCache>
                <c:ptCount val="1"/>
                <c:pt idx="0">
                  <c:v>Puestos de trabajo</c:v>
                </c:pt>
              </c:strCache>
            </c:strRef>
          </c:tx>
          <c:spPr>
            <a:solidFill>
              <a:srgbClr val="00CC99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3736067074614212E-2"/>
                  <c:y val="3.3656604578623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6F-4B35-97BD-83E87A8D3462}"/>
                </c:ext>
              </c:extLst>
            </c:dLbl>
            <c:dLbl>
              <c:idx val="2"/>
              <c:layout>
                <c:manualLayout>
                  <c:x val="4.9611863345020754E-2"/>
                  <c:y val="4.7119246410072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6F-4B35-97BD-83E87A8D3462}"/>
                </c:ext>
              </c:extLst>
            </c:dLbl>
            <c:dLbl>
              <c:idx val="3"/>
              <c:layout>
                <c:manualLayout>
                  <c:x val="2.9767118007012393E-2"/>
                  <c:y val="6.731320915724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02-46A1-BABD-A1CBBBB90547}"/>
                </c:ext>
              </c:extLst>
            </c:dLbl>
            <c:dLbl>
              <c:idx val="4"/>
              <c:layout>
                <c:manualLayout>
                  <c:x val="-3.9689490676016719E-3"/>
                  <c:y val="6.7313209157246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6F-4B35-97BD-83E87A8D3462}"/>
                </c:ext>
              </c:extLst>
            </c:dLbl>
            <c:dLbl>
              <c:idx val="5"/>
              <c:layout>
                <c:manualLayout>
                  <c:x val="9.9223726690041789E-3"/>
                  <c:y val="6.731320915724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02-46A1-BABD-A1CBBBB90547}"/>
                </c:ext>
              </c:extLst>
            </c:dLbl>
            <c:dLbl>
              <c:idx val="10"/>
              <c:layout>
                <c:manualLayout>
                  <c:x val="1.5683337848982053E-3"/>
                  <c:y val="5.7320580837610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7-44C2-8CE1-7AB0BB8916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'G4-G5-G6-G7-G8'!$J$54:$J$68</c:f>
              <c:numCache>
                <c:formatCode>0.0</c:formatCode>
                <c:ptCount val="15"/>
                <c:pt idx="0">
                  <c:v>-19.999999999999996</c:v>
                </c:pt>
                <c:pt idx="1">
                  <c:v>-71.038251366120221</c:v>
                </c:pt>
                <c:pt idx="2">
                  <c:v>-54.871794871794876</c:v>
                </c:pt>
                <c:pt idx="3">
                  <c:v>-27.24014336917563</c:v>
                </c:pt>
                <c:pt idx="4">
                  <c:v>-19.270833333333336</c:v>
                </c:pt>
                <c:pt idx="5">
                  <c:v>75.471698113207552</c:v>
                </c:pt>
                <c:pt idx="6">
                  <c:v>2.8409090909090828</c:v>
                </c:pt>
                <c:pt idx="7">
                  <c:v>47.290640394088676</c:v>
                </c:pt>
                <c:pt idx="8">
                  <c:v>-26.451612903225808</c:v>
                </c:pt>
                <c:pt idx="9">
                  <c:v>55.376344086021504</c:v>
                </c:pt>
                <c:pt idx="10">
                  <c:v>19.889502762430933</c:v>
                </c:pt>
                <c:pt idx="11">
                  <c:v>-43.478260869565219</c:v>
                </c:pt>
                <c:pt idx="12">
                  <c:v>16.666666666666675</c:v>
                </c:pt>
                <c:pt idx="13">
                  <c:v>-58.477508650519042</c:v>
                </c:pt>
                <c:pt idx="14">
                  <c:v>26.26728110599079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3-4DDF-B00E-EC0C2416C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4361064"/>
        <c:axId val="394361720"/>
      </c:barChart>
      <c:lineChart>
        <c:grouping val="standard"/>
        <c:varyColors val="0"/>
        <c:ser>
          <c:idx val="0"/>
          <c:order val="0"/>
          <c:tx>
            <c:strRef>
              <c:f>'G4-G5-G6-G7-G8'!$C$132</c:f>
              <c:strCache>
                <c:ptCount val="1"/>
                <c:pt idx="0">
                  <c:v>Establecimientos</c:v>
                </c:pt>
              </c:strCache>
            </c:strRef>
          </c:tx>
          <c:spPr>
            <a:ln w="19050" cap="rnd">
              <a:solidFill>
                <a:srgbClr val="00666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66"/>
              </a:solidFill>
              <a:ln w="28575">
                <a:solidFill>
                  <a:srgbClr val="006666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5.9534236014025807E-3"/>
                  <c:y val="-3.3656604578623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6F-4B35-97BD-83E87A8D3462}"/>
                </c:ext>
              </c:extLst>
            </c:dLbl>
            <c:dLbl>
              <c:idx val="2"/>
              <c:layout>
                <c:manualLayout>
                  <c:x val="-2.9767118007012611E-2"/>
                  <c:y val="2.3559623205036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02-46A1-BABD-A1CBBBB90547}"/>
                </c:ext>
              </c:extLst>
            </c:dLbl>
            <c:dLbl>
              <c:idx val="10"/>
              <c:layout>
                <c:manualLayout>
                  <c:x val="-2.9798341913065785E-2"/>
                  <c:y val="-4.1687695154626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77-44C2-8CE1-7AB0BB8916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'G4-G5-G6-G7-G8'!$B$86:$C$100</c:f>
              <c:multiLvlStrCache>
                <c:ptCount val="15"/>
                <c:lvl>
                  <c:pt idx="0">
                    <c:v>Trim. I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  <c:pt idx="10">
                    <c:v>Trim. III</c:v>
                  </c:pt>
                  <c:pt idx="11">
                    <c:v>Trim. IV</c:v>
                  </c:pt>
                  <c:pt idx="12">
                    <c:v>Trim. I</c:v>
                  </c:pt>
                  <c:pt idx="13">
                    <c:v>Trim. II</c:v>
                  </c:pt>
                  <c:pt idx="14">
                    <c:v>Trim. 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'G4-G5-G6-G7-G8'!$J$22:$J$36</c:f>
              <c:numCache>
                <c:formatCode>0.0</c:formatCode>
                <c:ptCount val="15"/>
                <c:pt idx="0">
                  <c:v>13.934426229508201</c:v>
                </c:pt>
                <c:pt idx="1">
                  <c:v>-17.977528089887642</c:v>
                </c:pt>
                <c:pt idx="2">
                  <c:v>-73.511904761904773</c:v>
                </c:pt>
                <c:pt idx="3">
                  <c:v>-63.677130044843054</c:v>
                </c:pt>
                <c:pt idx="4">
                  <c:v>-38.848920863309353</c:v>
                </c:pt>
                <c:pt idx="5">
                  <c:v>115.06849315068494</c:v>
                </c:pt>
                <c:pt idx="6">
                  <c:v>52.80898876404494</c:v>
                </c:pt>
                <c:pt idx="7">
                  <c:v>48.148148148148138</c:v>
                </c:pt>
                <c:pt idx="8">
                  <c:v>17.647058823529417</c:v>
                </c:pt>
                <c:pt idx="9">
                  <c:v>-18.471337579617831</c:v>
                </c:pt>
                <c:pt idx="10">
                  <c:v>27.205882352941167</c:v>
                </c:pt>
                <c:pt idx="11">
                  <c:v>8.333333333333325</c:v>
                </c:pt>
                <c:pt idx="12">
                  <c:v>-1.0000000000000009</c:v>
                </c:pt>
                <c:pt idx="13">
                  <c:v>10.9375</c:v>
                </c:pt>
                <c:pt idx="14">
                  <c:v>15.02890173410405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33-4DDF-B00E-EC0C2416C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361064"/>
        <c:axId val="394361720"/>
      </c:lineChart>
      <c:catAx>
        <c:axId val="39436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394361720"/>
        <c:crosses val="autoZero"/>
        <c:auto val="1"/>
        <c:lblAlgn val="ctr"/>
        <c:lblOffset val="100"/>
        <c:noMultiLvlLbl val="0"/>
      </c:catAx>
      <c:valAx>
        <c:axId val="39436172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39436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7235745578438E-2"/>
          <c:y val="3.2525769163428836E-2"/>
          <c:w val="0.93820217045842347"/>
          <c:h val="0.727576776647382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'G4-G5-G6-G7-G8'!$C$133</c:f>
              <c:strCache>
                <c:ptCount val="1"/>
                <c:pt idx="0">
                  <c:v>Puestos de trabajo</c:v>
                </c:pt>
              </c:strCache>
            </c:strRef>
          </c:tx>
          <c:spPr>
            <a:solidFill>
              <a:srgbClr val="00CC99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3.18415693882171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72-4711-9110-0855C4467AB0}"/>
                </c:ext>
              </c:extLst>
            </c:dLbl>
            <c:dLbl>
              <c:idx val="2"/>
              <c:layout>
                <c:manualLayout>
                  <c:x val="3.5821765561744358E-2"/>
                  <c:y val="2.3713103983961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72-4293-B0B2-BC1D6B58F013}"/>
                </c:ext>
              </c:extLst>
            </c:dLbl>
            <c:dLbl>
              <c:idx val="5"/>
              <c:layout>
                <c:manualLayout>
                  <c:x val="3.38316674749807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72-4293-B0B2-BC1D6B58F013}"/>
                </c:ext>
              </c:extLst>
            </c:dLbl>
            <c:dLbl>
              <c:idx val="8"/>
              <c:layout>
                <c:manualLayout>
                  <c:x val="-1.1312718781844857E-2"/>
                  <c:y val="5.91377621153251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0A-4457-8FA2-023357C2F1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'G4-G5-G6-G7-G8'!$L$54:$L$68</c:f>
              <c:numCache>
                <c:formatCode>0.0</c:formatCode>
                <c:ptCount val="15"/>
                <c:pt idx="0">
                  <c:v>252.77777777777777</c:v>
                </c:pt>
                <c:pt idx="1">
                  <c:v>-58.900523560209429</c:v>
                </c:pt>
                <c:pt idx="2">
                  <c:v>11.111111111111116</c:v>
                </c:pt>
                <c:pt idx="3">
                  <c:v>-80.195599022004899</c:v>
                </c:pt>
                <c:pt idx="4">
                  <c:v>-78.740157480314949</c:v>
                </c:pt>
                <c:pt idx="5">
                  <c:v>-44.267515923566883</c:v>
                </c:pt>
                <c:pt idx="6">
                  <c:v>-50.769230769230766</c:v>
                </c:pt>
                <c:pt idx="7">
                  <c:v>-37.037037037037038</c:v>
                </c:pt>
                <c:pt idx="8">
                  <c:v>19.444444444444443</c:v>
                </c:pt>
                <c:pt idx="9">
                  <c:v>-53.714285714285715</c:v>
                </c:pt>
                <c:pt idx="10">
                  <c:v>38.541666666666671</c:v>
                </c:pt>
                <c:pt idx="11">
                  <c:v>-23.529411764705888</c:v>
                </c:pt>
                <c:pt idx="12">
                  <c:v>144.9612403100775</c:v>
                </c:pt>
                <c:pt idx="13">
                  <c:v>7.4074074074074181</c:v>
                </c:pt>
                <c:pt idx="14">
                  <c:v>28.947368421052634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F7-4B06-8D30-5D5BC2079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4361064"/>
        <c:axId val="394361720"/>
      </c:barChart>
      <c:lineChart>
        <c:grouping val="standard"/>
        <c:varyColors val="0"/>
        <c:ser>
          <c:idx val="0"/>
          <c:order val="0"/>
          <c:tx>
            <c:strRef>
              <c:f>'G4-G5-G6-G7-G8'!$C$132</c:f>
              <c:strCache>
                <c:ptCount val="1"/>
                <c:pt idx="0">
                  <c:v>Establecimientos</c:v>
                </c:pt>
              </c:strCache>
            </c:strRef>
          </c:tx>
          <c:spPr>
            <a:ln w="19050" cap="rnd">
              <a:solidFill>
                <a:srgbClr val="00666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9999"/>
              </a:solidFill>
              <a:ln w="28575">
                <a:solidFill>
                  <a:srgbClr val="00666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871275127926554E-2"/>
                  <c:y val="-3.0488276550807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72-4293-B0B2-BC1D6B58F013}"/>
                </c:ext>
              </c:extLst>
            </c:dLbl>
            <c:dLbl>
              <c:idx val="1"/>
              <c:layout>
                <c:manualLayout>
                  <c:x val="-6.7663334949961643E-2"/>
                  <c:y val="2.03255177005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72-4711-9110-0855C4467AB0}"/>
                </c:ext>
              </c:extLst>
            </c:dLbl>
            <c:dLbl>
              <c:idx val="2"/>
              <c:layout>
                <c:manualLayout>
                  <c:x val="-1.9900980867635755E-3"/>
                  <c:y val="2.7100690267384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72-4293-B0B2-BC1D6B58F013}"/>
                </c:ext>
              </c:extLst>
            </c:dLbl>
            <c:dLbl>
              <c:idx val="10"/>
              <c:layout>
                <c:manualLayout>
                  <c:x val="-2.011150005661308E-2"/>
                  <c:y val="1.7741328634597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0A-4457-8FA2-023357C2F1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'G4-G5-G6-G7-G8'!$B$86:$C$100</c:f>
              <c:multiLvlStrCache>
                <c:ptCount val="15"/>
                <c:lvl>
                  <c:pt idx="0">
                    <c:v>Trim. I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  <c:pt idx="10">
                    <c:v>Trim. III</c:v>
                  </c:pt>
                  <c:pt idx="11">
                    <c:v>Trim. IV</c:v>
                  </c:pt>
                  <c:pt idx="12">
                    <c:v>Trim. I</c:v>
                  </c:pt>
                  <c:pt idx="13">
                    <c:v>Trim. II</c:v>
                  </c:pt>
                  <c:pt idx="14">
                    <c:v>Trim. 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'G4-G5-G6-G7-G8'!$L$22:$L$36</c:f>
              <c:numCache>
                <c:formatCode>0.0</c:formatCode>
                <c:ptCount val="15"/>
                <c:pt idx="0">
                  <c:v>4.6875</c:v>
                </c:pt>
                <c:pt idx="1">
                  <c:v>-22.95081967213115</c:v>
                </c:pt>
                <c:pt idx="2">
                  <c:v>-44.761904761904759</c:v>
                </c:pt>
                <c:pt idx="3">
                  <c:v>-40</c:v>
                </c:pt>
                <c:pt idx="4">
                  <c:v>11.940298507462677</c:v>
                </c:pt>
                <c:pt idx="5">
                  <c:v>129.78723404255322</c:v>
                </c:pt>
                <c:pt idx="6">
                  <c:v>91.379310344827587</c:v>
                </c:pt>
                <c:pt idx="7">
                  <c:v>34.920634920634932</c:v>
                </c:pt>
                <c:pt idx="8">
                  <c:v>45.333333333333336</c:v>
                </c:pt>
                <c:pt idx="9">
                  <c:v>-16.666666666666664</c:v>
                </c:pt>
                <c:pt idx="10">
                  <c:v>20.720720720720731</c:v>
                </c:pt>
                <c:pt idx="11">
                  <c:v>23.529411764705888</c:v>
                </c:pt>
                <c:pt idx="12">
                  <c:v>-15.596330275229352</c:v>
                </c:pt>
                <c:pt idx="13">
                  <c:v>18.888888888888889</c:v>
                </c:pt>
                <c:pt idx="14">
                  <c:v>38.805970149253731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F7-4B06-8D30-5D5BC2079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361064"/>
        <c:axId val="394361720"/>
      </c:lineChart>
      <c:catAx>
        <c:axId val="39436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394361720"/>
        <c:crosses val="autoZero"/>
        <c:auto val="1"/>
        <c:lblAlgn val="ctr"/>
        <c:lblOffset val="100"/>
        <c:noMultiLvlLbl val="0"/>
      </c:catAx>
      <c:valAx>
        <c:axId val="39436172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39436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'G4-G5-G6-G7-G8'!$C$133</c:f>
              <c:strCache>
                <c:ptCount val="1"/>
                <c:pt idx="0">
                  <c:v>Puestos de trabajo</c:v>
                </c:pt>
              </c:strCache>
            </c:strRef>
          </c:tx>
          <c:spPr>
            <a:solidFill>
              <a:srgbClr val="00CC99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1902619139090795E-2"/>
                  <c:y val="-3.89251031974980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96-4323-809D-EAE86762688F}"/>
                </c:ext>
              </c:extLst>
            </c:dLbl>
            <c:dLbl>
              <c:idx val="2"/>
              <c:layout>
                <c:manualLayout>
                  <c:x val="0"/>
                  <c:y val="-1.55700412789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FC-4CAA-87CC-25C56417DA4A}"/>
                </c:ext>
              </c:extLst>
            </c:dLbl>
            <c:dLbl>
              <c:idx val="3"/>
              <c:layout>
                <c:manualLayout>
                  <c:x val="-2.9908705442897688E-2"/>
                  <c:y val="7.7850206394997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FC-4CAA-87CC-25C56417D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'G4-G5-G6-G7-G8'!$N$54:$N$68</c:f>
              <c:numCache>
                <c:formatCode>0.0</c:formatCode>
                <c:ptCount val="15"/>
                <c:pt idx="0">
                  <c:v>-21.079258010118039</c:v>
                </c:pt>
                <c:pt idx="1">
                  <c:v>59.286775631500731</c:v>
                </c:pt>
                <c:pt idx="2">
                  <c:v>-44.012282497441149</c:v>
                </c:pt>
                <c:pt idx="3">
                  <c:v>-21.736158578263844</c:v>
                </c:pt>
                <c:pt idx="4">
                  <c:v>-39.743589743589745</c:v>
                </c:pt>
                <c:pt idx="5">
                  <c:v>-61.567164179104481</c:v>
                </c:pt>
                <c:pt idx="6">
                  <c:v>12.614259597806221</c:v>
                </c:pt>
                <c:pt idx="7">
                  <c:v>-36.069868995633193</c:v>
                </c:pt>
                <c:pt idx="8">
                  <c:v>-21.040189125295505</c:v>
                </c:pt>
                <c:pt idx="9">
                  <c:v>-34.587378640776699</c:v>
                </c:pt>
                <c:pt idx="10">
                  <c:v>3.8149350649350655</c:v>
                </c:pt>
                <c:pt idx="11">
                  <c:v>47.540983606557383</c:v>
                </c:pt>
                <c:pt idx="12">
                  <c:v>-21.107784431137723</c:v>
                </c:pt>
                <c:pt idx="13">
                  <c:v>1.298701298701288</c:v>
                </c:pt>
                <c:pt idx="14">
                  <c:v>-21.970289288506649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4-4501-B0DE-E7E304045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4361064"/>
        <c:axId val="394361720"/>
      </c:barChart>
      <c:lineChart>
        <c:grouping val="standard"/>
        <c:varyColors val="0"/>
        <c:ser>
          <c:idx val="0"/>
          <c:order val="0"/>
          <c:tx>
            <c:strRef>
              <c:f>'G4-G5-G6-G7-G8'!$C$132</c:f>
              <c:strCache>
                <c:ptCount val="1"/>
                <c:pt idx="0">
                  <c:v>Establecimientos</c:v>
                </c:pt>
              </c:strCache>
            </c:strRef>
          </c:tx>
          <c:spPr>
            <a:ln w="19050" cap="rnd">
              <a:solidFill>
                <a:srgbClr val="00666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9999"/>
              </a:solidFill>
              <a:ln w="28575">
                <a:solidFill>
                  <a:srgbClr val="00666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1963482177159075E-2"/>
                  <c:y val="-7.13618648170610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96-4323-809D-EAE86762688F}"/>
                </c:ext>
              </c:extLst>
            </c:dLbl>
            <c:dLbl>
              <c:idx val="3"/>
              <c:layout>
                <c:manualLayout>
                  <c:x val="-3.3896532835284043E-2"/>
                  <c:y val="-4.2817613517247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FC-4CAA-87CC-25C56417DA4A}"/>
                </c:ext>
              </c:extLst>
            </c:dLbl>
            <c:dLbl>
              <c:idx val="4"/>
              <c:layout>
                <c:manualLayout>
                  <c:x val="-3.7884360227670402E-2"/>
                  <c:y val="-3.8925103197498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FC-4CAA-87CC-25C56417DA4A}"/>
                </c:ext>
              </c:extLst>
            </c:dLbl>
            <c:dLbl>
              <c:idx val="5"/>
              <c:layout>
                <c:manualLayout>
                  <c:x val="-1.7816501260014769E-2"/>
                  <c:y val="-3.9643611218746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95-4AC3-B980-0AF0807BA8E6}"/>
                </c:ext>
              </c:extLst>
            </c:dLbl>
            <c:dLbl>
              <c:idx val="6"/>
              <c:layout>
                <c:manualLayout>
                  <c:x val="-1.0392959068341947E-2"/>
                  <c:y val="-2.6429074145831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95-4AC3-B980-0AF0807BA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'G4-G5-G6-G7-G8'!$B$86:$C$100</c:f>
              <c:multiLvlStrCache>
                <c:ptCount val="15"/>
                <c:lvl>
                  <c:pt idx="0">
                    <c:v>Trim. I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  <c:pt idx="10">
                    <c:v>Trim. III</c:v>
                  </c:pt>
                  <c:pt idx="11">
                    <c:v>Trim. IV</c:v>
                  </c:pt>
                  <c:pt idx="12">
                    <c:v>Trim. I</c:v>
                  </c:pt>
                  <c:pt idx="13">
                    <c:v>Trim. II</c:v>
                  </c:pt>
                  <c:pt idx="14">
                    <c:v>Trim. 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'G4-G5-G6-G7-G8'!$N$22:$N$36</c:f>
              <c:numCache>
                <c:formatCode>0.0</c:formatCode>
                <c:ptCount val="15"/>
                <c:pt idx="0">
                  <c:v>-11.753731343283579</c:v>
                </c:pt>
                <c:pt idx="1">
                  <c:v>37.611940298507477</c:v>
                </c:pt>
                <c:pt idx="2">
                  <c:v>9.4218415417558923</c:v>
                </c:pt>
                <c:pt idx="3">
                  <c:v>-12.227805695142379</c:v>
                </c:pt>
                <c:pt idx="4">
                  <c:v>2.748414376321362</c:v>
                </c:pt>
                <c:pt idx="5">
                  <c:v>47.505422993492409</c:v>
                </c:pt>
                <c:pt idx="6">
                  <c:v>41.291585127201571</c:v>
                </c:pt>
                <c:pt idx="7">
                  <c:v>37.97709923664123</c:v>
                </c:pt>
                <c:pt idx="8">
                  <c:v>50.823045267489711</c:v>
                </c:pt>
                <c:pt idx="9">
                  <c:v>4.4117647058823595</c:v>
                </c:pt>
                <c:pt idx="10">
                  <c:v>21.32963988919667</c:v>
                </c:pt>
                <c:pt idx="11">
                  <c:v>5.1175656984785656</c:v>
                </c:pt>
                <c:pt idx="12">
                  <c:v>-17.598908594815821</c:v>
                </c:pt>
                <c:pt idx="13">
                  <c:v>1.6901408450704203</c:v>
                </c:pt>
                <c:pt idx="14">
                  <c:v>34.1324200913242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24-4501-B0DE-E7E304045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361064"/>
        <c:axId val="394361720"/>
      </c:lineChart>
      <c:catAx>
        <c:axId val="39436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394361720"/>
        <c:crosses val="autoZero"/>
        <c:auto val="1"/>
        <c:lblAlgn val="ctr"/>
        <c:lblOffset val="100"/>
        <c:noMultiLvlLbl val="0"/>
      </c:catAx>
      <c:valAx>
        <c:axId val="39436172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39436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'G4-G5-G6-G7-G8'!$C$133</c:f>
              <c:strCache>
                <c:ptCount val="1"/>
                <c:pt idx="0">
                  <c:v>Puestos de trabajo</c:v>
                </c:pt>
              </c:strCache>
            </c:strRef>
          </c:tx>
          <c:spPr>
            <a:solidFill>
              <a:srgbClr val="00CC99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-4.1872187620056761E-2"/>
                  <c:y val="5.0455931510340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CF-4309-AC7B-CCF81377427F}"/>
                </c:ext>
              </c:extLst>
            </c:dLbl>
            <c:dLbl>
              <c:idx val="4"/>
              <c:layout>
                <c:manualLayout>
                  <c:x val="0"/>
                  <c:y val="-2.7168249392916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47-4715-A705-EF4D27E4C95F}"/>
                </c:ext>
              </c:extLst>
            </c:dLbl>
            <c:dLbl>
              <c:idx val="5"/>
              <c:layout>
                <c:manualLayout>
                  <c:x val="0"/>
                  <c:y val="-7.7623569694047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47-4715-A705-EF4D27E4C95F}"/>
                </c:ext>
              </c:extLst>
            </c:dLbl>
            <c:dLbl>
              <c:idx val="7"/>
              <c:layout>
                <c:manualLayout>
                  <c:x val="2.6114940902606525E-3"/>
                  <c:y val="-6.7913258192036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CF-4309-AC7B-CCF81377427F}"/>
                </c:ext>
              </c:extLst>
            </c:dLbl>
            <c:dLbl>
              <c:idx val="9"/>
              <c:layout>
                <c:manualLayout>
                  <c:x val="-8.7624570343499738E-3"/>
                  <c:y val="6.9793913320447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FA-400B-B2B4-4A3B73C1F9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'G4-G5-G6-G7-G8'!$M$54:$M$68</c:f>
              <c:numCache>
                <c:formatCode>0.0</c:formatCode>
                <c:ptCount val="15"/>
                <c:pt idx="0">
                  <c:v>-70.484003281378179</c:v>
                </c:pt>
                <c:pt idx="1">
                  <c:v>156.94716242661445</c:v>
                </c:pt>
                <c:pt idx="2">
                  <c:v>75.72139303482588</c:v>
                </c:pt>
                <c:pt idx="3">
                  <c:v>-16.12377850162866</c:v>
                </c:pt>
                <c:pt idx="4">
                  <c:v>-53.640911617565315</c:v>
                </c:pt>
                <c:pt idx="5">
                  <c:v>-62.185833968012183</c:v>
                </c:pt>
                <c:pt idx="6">
                  <c:v>76.896942242355621</c:v>
                </c:pt>
                <c:pt idx="7">
                  <c:v>-32.23300970873786</c:v>
                </c:pt>
                <c:pt idx="8">
                  <c:v>15.827338129496393</c:v>
                </c:pt>
                <c:pt idx="9">
                  <c:v>3.3232628398791597</c:v>
                </c:pt>
                <c:pt idx="10">
                  <c:v>-71.030729833546729</c:v>
                </c:pt>
                <c:pt idx="11">
                  <c:v>102.10124164278893</c:v>
                </c:pt>
                <c:pt idx="12">
                  <c:v>19.565217391304344</c:v>
                </c:pt>
                <c:pt idx="13">
                  <c:v>-10.623781676413257</c:v>
                </c:pt>
                <c:pt idx="14">
                  <c:v>26.187845303867398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7-4AF4-9EBB-2498DEB07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4361064"/>
        <c:axId val="394361720"/>
      </c:barChart>
      <c:lineChart>
        <c:grouping val="standard"/>
        <c:varyColors val="0"/>
        <c:ser>
          <c:idx val="0"/>
          <c:order val="0"/>
          <c:tx>
            <c:strRef>
              <c:f>'G4-G5-G6-G7-G8'!$C$132</c:f>
              <c:strCache>
                <c:ptCount val="1"/>
                <c:pt idx="0">
                  <c:v>Establecimientos</c:v>
                </c:pt>
              </c:strCache>
            </c:strRef>
          </c:tx>
          <c:spPr>
            <a:ln w="19050" cap="rnd">
              <a:solidFill>
                <a:srgbClr val="00666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6666"/>
              </a:solidFill>
              <a:ln w="28575">
                <a:solidFill>
                  <a:srgbClr val="00666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5951309569545359E-2"/>
                  <c:y val="-1.1643535454107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47-4715-A705-EF4D27E4C95F}"/>
                </c:ext>
              </c:extLst>
            </c:dLbl>
            <c:dLbl>
              <c:idx val="1"/>
              <c:layout>
                <c:manualLayout>
                  <c:x val="-2.5920878050511329E-2"/>
                  <c:y val="-3.8811784847023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CF-4309-AC7B-CCF81377427F}"/>
                </c:ext>
              </c:extLst>
            </c:dLbl>
            <c:dLbl>
              <c:idx val="2"/>
              <c:layout>
                <c:manualLayout>
                  <c:x val="-5.7823497189602197E-2"/>
                  <c:y val="3.493060636232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CF-4309-AC7B-CCF81377427F}"/>
                </c:ext>
              </c:extLst>
            </c:dLbl>
            <c:dLbl>
              <c:idx val="3"/>
              <c:layout>
                <c:manualLayout>
                  <c:x val="-3.9878273923865046E-3"/>
                  <c:y val="1.9405892423511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CF-4309-AC7B-CCF81377427F}"/>
                </c:ext>
              </c:extLst>
            </c:dLbl>
            <c:dLbl>
              <c:idx val="9"/>
              <c:layout>
                <c:manualLayout>
                  <c:x val="5.8416380228999108E-3"/>
                  <c:y val="-8.72423916505601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FA-400B-B2B4-4A3B73C1F9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'G4-G5-G6-G7-G8'!$B$86:$C$100</c:f>
              <c:multiLvlStrCache>
                <c:ptCount val="15"/>
                <c:lvl>
                  <c:pt idx="0">
                    <c:v>Trim. I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  <c:pt idx="10">
                    <c:v>Trim. III</c:v>
                  </c:pt>
                  <c:pt idx="11">
                    <c:v>Trim. IV</c:v>
                  </c:pt>
                  <c:pt idx="12">
                    <c:v>Trim. I</c:v>
                  </c:pt>
                  <c:pt idx="13">
                    <c:v>Trim. II</c:v>
                  </c:pt>
                  <c:pt idx="14">
                    <c:v>Trim. 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'G4-G5-G6-G7-G8'!$M$22:$M$36</c:f>
              <c:numCache>
                <c:formatCode>0.0</c:formatCode>
                <c:ptCount val="15"/>
                <c:pt idx="0">
                  <c:v>-57.505070993914806</c:v>
                </c:pt>
                <c:pt idx="1">
                  <c:v>0.29585798816567088</c:v>
                </c:pt>
                <c:pt idx="2">
                  <c:v>-4.2288557213930318</c:v>
                </c:pt>
                <c:pt idx="3">
                  <c:v>-37.741046831955927</c:v>
                </c:pt>
                <c:pt idx="4">
                  <c:v>14.319809069212418</c:v>
                </c:pt>
                <c:pt idx="5">
                  <c:v>88.200589970501468</c:v>
                </c:pt>
                <c:pt idx="6">
                  <c:v>117.66233766233766</c:v>
                </c:pt>
                <c:pt idx="7">
                  <c:v>57.30088495575221</c:v>
                </c:pt>
                <c:pt idx="8">
                  <c:v>37.160751565761998</c:v>
                </c:pt>
                <c:pt idx="9">
                  <c:v>7.3667711598746077</c:v>
                </c:pt>
                <c:pt idx="10">
                  <c:v>-6.0859188544152731</c:v>
                </c:pt>
                <c:pt idx="11">
                  <c:v>16.877637130801681</c:v>
                </c:pt>
                <c:pt idx="12">
                  <c:v>3.1963470319634757</c:v>
                </c:pt>
                <c:pt idx="13">
                  <c:v>-0.29197080291970545</c:v>
                </c:pt>
                <c:pt idx="14">
                  <c:v>42.693773824650584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7-4AF4-9EBB-2498DEB07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361064"/>
        <c:axId val="394361720"/>
      </c:lineChart>
      <c:catAx>
        <c:axId val="39436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394361720"/>
        <c:crosses val="autoZero"/>
        <c:auto val="1"/>
        <c:lblAlgn val="ctr"/>
        <c:lblOffset val="100"/>
        <c:noMultiLvlLbl val="0"/>
      </c:catAx>
      <c:valAx>
        <c:axId val="39436172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39436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462785968680435E-2"/>
          <c:y val="6.4000785353890852E-2"/>
          <c:w val="0.92963887218905106"/>
          <c:h val="0.8382409719289493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'G4-G5-G6-G7-G8'!$C$133</c:f>
              <c:strCache>
                <c:ptCount val="1"/>
                <c:pt idx="0">
                  <c:v>Puestos de trabajo</c:v>
                </c:pt>
              </c:strCache>
            </c:strRef>
          </c:tx>
          <c:spPr>
            <a:solidFill>
              <a:srgbClr val="00CC99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7.2699428723851006E-17"/>
                  <c:y val="-5.0941130442617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A6-4EC6-8B9F-94BB2CB13906}"/>
                </c:ext>
              </c:extLst>
            </c:dLbl>
            <c:dLbl>
              <c:idx val="3"/>
              <c:layout>
                <c:manualLayout>
                  <c:x val="-1.0229653464850342E-2"/>
                  <c:y val="9.9444875274654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A6-4EC6-8B9F-94BB2CB13906}"/>
                </c:ext>
              </c:extLst>
            </c:dLbl>
            <c:dLbl>
              <c:idx val="5"/>
              <c:layout>
                <c:manualLayout>
                  <c:x val="2.7758284356926573E-2"/>
                  <c:y val="7.18392258595412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A6-4EC6-8B9F-94BB2CB13906}"/>
                </c:ext>
              </c:extLst>
            </c:dLbl>
            <c:dLbl>
              <c:idx val="7"/>
              <c:layout>
                <c:manualLayout>
                  <c:x val="0"/>
                  <c:y val="-5.4722509479489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48-4C38-AE88-B07E06A2F2A9}"/>
                </c:ext>
              </c:extLst>
            </c:dLbl>
            <c:dLbl>
              <c:idx val="8"/>
              <c:layout>
                <c:manualLayout>
                  <c:x val="-1.5913351176334967E-2"/>
                  <c:y val="-1.0943087329283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3C-4ED7-BD5C-4BDAA026C0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'G4-G5-G6-G7-G8'!$K$54:$K$68</c:f>
              <c:numCache>
                <c:formatCode>0.0</c:formatCode>
                <c:ptCount val="15"/>
                <c:pt idx="0">
                  <c:v>32.791327913279119</c:v>
                </c:pt>
                <c:pt idx="1">
                  <c:v>-79.526462395543177</c:v>
                </c:pt>
                <c:pt idx="2">
                  <c:v>-42.651757188498408</c:v>
                </c:pt>
                <c:pt idx="3">
                  <c:v>-22.340425531914899</c:v>
                </c:pt>
                <c:pt idx="4">
                  <c:v>-70</c:v>
                </c:pt>
                <c:pt idx="5">
                  <c:v>-4.7619047619047672</c:v>
                </c:pt>
                <c:pt idx="6">
                  <c:v>-47.910863509749305</c:v>
                </c:pt>
                <c:pt idx="7">
                  <c:v>-29.589041095890412</c:v>
                </c:pt>
                <c:pt idx="8">
                  <c:v>11.564625850340127</c:v>
                </c:pt>
                <c:pt idx="9">
                  <c:v>110.71428571428572</c:v>
                </c:pt>
                <c:pt idx="10">
                  <c:v>267.37967914438502</c:v>
                </c:pt>
                <c:pt idx="11">
                  <c:v>-35.019455252918284</c:v>
                </c:pt>
                <c:pt idx="12">
                  <c:v>-46.341463414634141</c:v>
                </c:pt>
                <c:pt idx="13">
                  <c:v>-26.440677966101699</c:v>
                </c:pt>
                <c:pt idx="14">
                  <c:v>-45.12372634643377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9-4509-AA6A-1BD2D9185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4361064"/>
        <c:axId val="394361720"/>
      </c:barChart>
      <c:lineChart>
        <c:grouping val="standard"/>
        <c:varyColors val="0"/>
        <c:ser>
          <c:idx val="0"/>
          <c:order val="0"/>
          <c:tx>
            <c:strRef>
              <c:f>'G4-G5-G6-G7-G8'!$C$132</c:f>
              <c:strCache>
                <c:ptCount val="1"/>
                <c:pt idx="0">
                  <c:v>Establecimientos</c:v>
                </c:pt>
              </c:strCache>
            </c:strRef>
          </c:tx>
          <c:spPr>
            <a:ln w="19050" cap="rnd">
              <a:solidFill>
                <a:srgbClr val="00666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CC99"/>
              </a:solidFill>
              <a:ln w="28575">
                <a:solidFill>
                  <a:srgbClr val="00666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7711926652323012E-2"/>
                  <c:y val="-1.7457024686571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48-4C38-AE88-B07E06A2F2A9}"/>
                </c:ext>
              </c:extLst>
            </c:dLbl>
            <c:dLbl>
              <c:idx val="1"/>
              <c:layout>
                <c:manualLayout>
                  <c:x val="-6.7412976295393182E-2"/>
                  <c:y val="1.5674193982343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48-4C38-AE88-B07E06A2F2A9}"/>
                </c:ext>
              </c:extLst>
            </c:dLbl>
            <c:dLbl>
              <c:idx val="2"/>
              <c:layout>
                <c:manualLayout>
                  <c:x val="-3.3849866513310102E-2"/>
                  <c:y val="-6.1111086160536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29-4509-AA6A-1BD2D9185FAD}"/>
                </c:ext>
              </c:extLst>
            </c:dLbl>
            <c:dLbl>
              <c:idx val="3"/>
              <c:layout>
                <c:manualLayout>
                  <c:x val="-5.9482037907699799E-2"/>
                  <c:y val="1.1755645486757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29-4509-AA6A-1BD2D9185FAD}"/>
                </c:ext>
              </c:extLst>
            </c:dLbl>
            <c:dLbl>
              <c:idx val="4"/>
              <c:layout>
                <c:manualLayout>
                  <c:x val="-1.7920517565870198E-2"/>
                  <c:y val="-5.2962941339131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29-4509-AA6A-1BD2D9185FAD}"/>
                </c:ext>
              </c:extLst>
            </c:dLbl>
            <c:dLbl>
              <c:idx val="6"/>
              <c:layout>
                <c:manualLayout>
                  <c:x val="-1.5913351176334967E-2"/>
                  <c:y val="-4.37723493171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3C-4ED7-BD5C-4BDAA026C07B}"/>
                </c:ext>
              </c:extLst>
            </c:dLbl>
            <c:dLbl>
              <c:idx val="7"/>
              <c:layout>
                <c:manualLayout>
                  <c:x val="-1.5913351176335074E-2"/>
                  <c:y val="-3.8300805652492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3C-4ED7-BD5C-4BDAA026C07B}"/>
                </c:ext>
              </c:extLst>
            </c:dLbl>
            <c:dLbl>
              <c:idx val="8"/>
              <c:layout>
                <c:manualLayout>
                  <c:x val="-1.0608778230711908E-16"/>
                  <c:y val="-4.103657748481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3C-4ED7-BD5C-4BDAA026C07B}"/>
                </c:ext>
              </c:extLst>
            </c:dLbl>
            <c:dLbl>
              <c:idx val="9"/>
              <c:layout>
                <c:manualLayout>
                  <c:x val="-1.5913351176335074E-2"/>
                  <c:y val="3.2829261987850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3C-4ED7-BD5C-4BDAA026C07B}"/>
                </c:ext>
              </c:extLst>
            </c:dLbl>
            <c:dLbl>
              <c:idx val="10"/>
              <c:layout>
                <c:manualLayout>
                  <c:x val="-1.7360019465092691E-2"/>
                  <c:y val="-3.0093490155529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3C-4ED7-BD5C-4BDAA026C0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'G4-G5-G6-G7-G8'!$B$86:$C$100</c:f>
              <c:multiLvlStrCache>
                <c:ptCount val="15"/>
                <c:lvl>
                  <c:pt idx="0">
                    <c:v>Trim. I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  <c:pt idx="10">
                    <c:v>Trim. III</c:v>
                  </c:pt>
                  <c:pt idx="11">
                    <c:v>Trim. IV</c:v>
                  </c:pt>
                  <c:pt idx="12">
                    <c:v>Trim. I</c:v>
                  </c:pt>
                  <c:pt idx="13">
                    <c:v>Trim. II</c:v>
                  </c:pt>
                  <c:pt idx="14">
                    <c:v>Trim. 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'G4-G5-G6-G7-G8'!$K$22:$K$36</c:f>
              <c:numCache>
                <c:formatCode>0.0</c:formatCode>
                <c:ptCount val="15"/>
                <c:pt idx="0">
                  <c:v>9.5744680851063801</c:v>
                </c:pt>
                <c:pt idx="1">
                  <c:v>-24.770642201834857</c:v>
                </c:pt>
                <c:pt idx="2">
                  <c:v>23.333333333333339</c:v>
                </c:pt>
                <c:pt idx="3">
                  <c:v>-38.414634146341463</c:v>
                </c:pt>
                <c:pt idx="4">
                  <c:v>2.9126213592232997</c:v>
                </c:pt>
                <c:pt idx="5">
                  <c:v>41.463414634146332</c:v>
                </c:pt>
                <c:pt idx="6">
                  <c:v>-2.0270270270270285</c:v>
                </c:pt>
                <c:pt idx="7">
                  <c:v>9.9009900990099098</c:v>
                </c:pt>
                <c:pt idx="8">
                  <c:v>16.03773584905661</c:v>
                </c:pt>
                <c:pt idx="9">
                  <c:v>2.5862068965517349</c:v>
                </c:pt>
                <c:pt idx="10">
                  <c:v>47.58620689655173</c:v>
                </c:pt>
                <c:pt idx="11">
                  <c:v>54.95495495495495</c:v>
                </c:pt>
                <c:pt idx="12">
                  <c:v>0.81300813008129413</c:v>
                </c:pt>
                <c:pt idx="13">
                  <c:v>27.73109243697478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29-4509-AA6A-1BD2D9185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361064"/>
        <c:axId val="394361720"/>
      </c:lineChart>
      <c:catAx>
        <c:axId val="39436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394361720"/>
        <c:crosses val="autoZero"/>
        <c:auto val="1"/>
        <c:lblAlgn val="ctr"/>
        <c:lblOffset val="100"/>
        <c:noMultiLvlLbl val="0"/>
      </c:catAx>
      <c:valAx>
        <c:axId val="39436172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39436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11178485604851"/>
          <c:y val="5.9236138037999223E-2"/>
          <c:w val="0.31496315210566556"/>
          <c:h val="4.6166472793072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chart" Target="../charts/chart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image" Target="../media/image1.jpe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501014</xdr:colOff>
      <xdr:row>0</xdr:row>
      <xdr:rowOff>72390</xdr:rowOff>
    </xdr:from>
    <xdr:to>
      <xdr:col>3</xdr:col>
      <xdr:colOff>411480</xdr:colOff>
      <xdr:row>3</xdr:row>
      <xdr:rowOff>19050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8A7B0B40-8648-4C44-85C5-9A837C9E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89" y="72390"/>
          <a:ext cx="1139191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457200</xdr:colOff>
      <xdr:row>0</xdr:row>
      <xdr:rowOff>161925</xdr:rowOff>
    </xdr:from>
    <xdr:to>
      <xdr:col>10</xdr:col>
      <xdr:colOff>981075</xdr:colOff>
      <xdr:row>4</xdr:row>
      <xdr:rowOff>152400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784DBA8-E3B3-4FA0-91E3-873249158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161925"/>
          <a:ext cx="3114675" cy="7524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169332</xdr:colOff>
      <xdr:row>38</xdr:row>
      <xdr:rowOff>47626</xdr:rowOff>
    </xdr:from>
    <xdr:to>
      <xdr:col>12</xdr:col>
      <xdr:colOff>321469</xdr:colOff>
      <xdr:row>60</xdr:row>
      <xdr:rowOff>136071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74082</xdr:colOff>
      <xdr:row>0</xdr:row>
      <xdr:rowOff>0</xdr:rowOff>
    </xdr:from>
    <xdr:to>
      <xdr:col>1</xdr:col>
      <xdr:colOff>1460500</xdr:colOff>
      <xdr:row>2</xdr:row>
      <xdr:rowOff>74084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52A5121E-D25E-410E-9F21-699457E5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457" y="0"/>
          <a:ext cx="1205443" cy="455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214313</xdr:colOff>
      <xdr:row>0</xdr:row>
      <xdr:rowOff>63083</xdr:rowOff>
    </xdr:from>
    <xdr:to>
      <xdr:col>9</xdr:col>
      <xdr:colOff>369092</xdr:colOff>
      <xdr:row>4</xdr:row>
      <xdr:rowOff>154781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D6A8FD-1902-4CE1-9081-269C7FDC3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57626" y="63083"/>
          <a:ext cx="3869529" cy="853698"/>
        </a:xfrm>
        <a:prstGeom prst="rect">
          <a:avLst/>
        </a:prstGeom>
      </xdr:spPr>
    </xdr:pic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0.29162</cdr:x>
      <cdr:y>0.02795</cdr:y>
    </cdr:from>
    <cdr:to>
      <cdr:x>0.53063</cdr:x>
      <cdr:y>0.28296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428339" y="122952"/>
          <a:ext cx="2809875" cy="1121837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Promedio Trimestral</a:t>
          </a:r>
          <a:r>
            <a:rPr lang="en-US" sz="1100" b="1" baseline="0"/>
            <a:t> de Inscripciones</a:t>
          </a:r>
        </a:p>
        <a:p xmlns:a="http://schemas.openxmlformats.org/drawingml/2006/main">
          <a:r>
            <a:rPr lang="en-US" sz="1100" baseline="0"/>
            <a:t>                 </a:t>
          </a:r>
          <a:r>
            <a:rPr lang="en-US" sz="1100" b="1" u="sng" baseline="0"/>
            <a:t>Hombres</a:t>
          </a:r>
          <a:r>
            <a:rPr lang="en-US" sz="1100" b="1" baseline="0"/>
            <a:t>         </a:t>
          </a:r>
          <a:r>
            <a:rPr lang="en-US" sz="1100" b="1" u="sng" baseline="0"/>
            <a:t>Mujeres</a:t>
          </a:r>
        </a:p>
        <a:p xmlns:a="http://schemas.openxmlformats.org/drawingml/2006/main">
          <a:r>
            <a:rPr lang="en-US" sz="1100" baseline="0"/>
            <a:t>2020           2.621               1.613</a:t>
          </a:r>
        </a:p>
        <a:p xmlns:a="http://schemas.openxmlformats.org/drawingml/2006/main">
          <a:r>
            <a:rPr lang="en-US" sz="1100" baseline="0"/>
            <a:t>2021           1.734               1.206</a:t>
          </a:r>
        </a:p>
        <a:p xmlns:a="http://schemas.openxmlformats.org/drawingml/2006/main">
          <a:r>
            <a:rPr lang="en-US" sz="1100" baseline="0"/>
            <a:t>2022           1.610               1.198 </a:t>
          </a:r>
          <a:endParaRPr lang="en-US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74082</xdr:colOff>
      <xdr:row>0</xdr:row>
      <xdr:rowOff>0</xdr:rowOff>
    </xdr:from>
    <xdr:to>
      <xdr:col>1</xdr:col>
      <xdr:colOff>1460500</xdr:colOff>
      <xdr:row>2</xdr:row>
      <xdr:rowOff>74084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A3F9F12-7BF3-4F7A-BEBA-22047D33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257" y="0"/>
          <a:ext cx="691093" cy="455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390524</xdr:colOff>
      <xdr:row>0</xdr:row>
      <xdr:rowOff>85725</xdr:rowOff>
    </xdr:from>
    <xdr:to>
      <xdr:col>9</xdr:col>
      <xdr:colOff>526973</xdr:colOff>
      <xdr:row>4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656D5CD-2400-4768-89C4-4E2A5A6FE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4" y="85725"/>
          <a:ext cx="3279699" cy="7048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406699</xdr:colOff>
      <xdr:row>103</xdr:row>
      <xdr:rowOff>78660</xdr:rowOff>
    </xdr:from>
    <xdr:to>
      <xdr:col>9</xdr:col>
      <xdr:colOff>693965</xdr:colOff>
      <xdr:row>124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138425</xdr:colOff>
      <xdr:row>150</xdr:row>
      <xdr:rowOff>186230</xdr:rowOff>
    </xdr:from>
    <xdr:to>
      <xdr:col>11</xdr:col>
      <xdr:colOff>238125</xdr:colOff>
      <xdr:row>170</xdr:row>
      <xdr:rowOff>127000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214574</xdr:colOff>
      <xdr:row>196</xdr:row>
      <xdr:rowOff>120474</xdr:rowOff>
    </xdr:from>
    <xdr:to>
      <xdr:col>10</xdr:col>
      <xdr:colOff>517071</xdr:colOff>
      <xdr:row>218</xdr:row>
      <xdr:rowOff>190500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45037</xdr:colOff>
      <xdr:row>174</xdr:row>
      <xdr:rowOff>27965</xdr:rowOff>
    </xdr:from>
    <xdr:to>
      <xdr:col>11</xdr:col>
      <xdr:colOff>571500</xdr:colOff>
      <xdr:row>194</xdr:row>
      <xdr:rowOff>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84899</xdr:colOff>
      <xdr:row>126</xdr:row>
      <xdr:rowOff>120300</xdr:rowOff>
    </xdr:from>
    <xdr:to>
      <xdr:col>10</xdr:col>
      <xdr:colOff>1238250</xdr:colOff>
      <xdr:row>148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74082</xdr:colOff>
      <xdr:row>0</xdr:row>
      <xdr:rowOff>0</xdr:rowOff>
    </xdr:from>
    <xdr:to>
      <xdr:col>1</xdr:col>
      <xdr:colOff>1460500</xdr:colOff>
      <xdr:row>2</xdr:row>
      <xdr:rowOff>74084</xdr:rowOff>
    </xdr:to>
    <xdr:pic>
      <xdr:nvPicPr>
        <xdr:cNvPr id="10" name="Imagem 1">
          <a:extLst>
            <a:ext uri="{FF2B5EF4-FFF2-40B4-BE49-F238E27FC236}">
              <a16:creationId xmlns:a16="http://schemas.microsoft.com/office/drawing/2014/main" id="{4F04A1E9-2EC1-452A-8CE0-4E4DA886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882" y="0"/>
          <a:ext cx="957793" cy="397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1292678</xdr:colOff>
      <xdr:row>0</xdr:row>
      <xdr:rowOff>68037</xdr:rowOff>
    </xdr:from>
    <xdr:to>
      <xdr:col>9</xdr:col>
      <xdr:colOff>987040</xdr:colOff>
      <xdr:row>4</xdr:row>
      <xdr:rowOff>182435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E485E962-A94B-4778-914B-5D40C6A41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19107" y="68037"/>
          <a:ext cx="5090954" cy="109411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74082</xdr:colOff>
      <xdr:row>0</xdr:row>
      <xdr:rowOff>0</xdr:rowOff>
    </xdr:from>
    <xdr:to>
      <xdr:col>1</xdr:col>
      <xdr:colOff>1460500</xdr:colOff>
      <xdr:row>2</xdr:row>
      <xdr:rowOff>74084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FDE81B3-FBAB-4230-9B81-91D050B9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082" y="0"/>
          <a:ext cx="862543" cy="55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440531</xdr:colOff>
      <xdr:row>0</xdr:row>
      <xdr:rowOff>59531</xdr:rowOff>
    </xdr:from>
    <xdr:to>
      <xdr:col>7</xdr:col>
      <xdr:colOff>71437</xdr:colOff>
      <xdr:row>4</xdr:row>
      <xdr:rowOff>142876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3EC4E7-2A27-44EA-A159-C1254600F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5" y="59531"/>
          <a:ext cx="3702843" cy="89297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495299</xdr:colOff>
      <xdr:row>13</xdr:row>
      <xdr:rowOff>57150</xdr:rowOff>
    </xdr:from>
    <xdr:to>
      <xdr:col>8</xdr:col>
      <xdr:colOff>304800</xdr:colOff>
      <xdr:row>15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136AFB-99C7-4800-9729-10C5A58E14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9183" t="69591" r="21859" b="23423"/>
        <a:stretch/>
      </xdr:blipFill>
      <xdr:spPr>
        <a:xfrm>
          <a:off x="4762499" y="2533650"/>
          <a:ext cx="571501" cy="438150"/>
        </a:xfrm>
        <a:prstGeom prst="rect">
          <a:avLst/>
        </a:prstGeom>
      </xdr:spPr>
    </xdr:pic>
    <xdr:clientData/>
  </xdr:twoCellAnchor>
  <xdr:twoCellAnchor>
    <xdr:from>
      <xdr:col>7</xdr:col>
      <xdr:colOff>104775</xdr:colOff>
      <xdr:row>4</xdr:row>
      <xdr:rowOff>180975</xdr:rowOff>
    </xdr:from>
    <xdr:to>
      <xdr:col>9</xdr:col>
      <xdr:colOff>342899</xdr:colOff>
      <xdr:row>8</xdr:row>
      <xdr:rowOff>9263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3790215-5F87-45CA-AE3C-7662F32D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942975"/>
          <a:ext cx="1457324" cy="590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398319</xdr:colOff>
      <xdr:row>8</xdr:row>
      <xdr:rowOff>121227</xdr:rowOff>
    </xdr:from>
    <xdr:to>
      <xdr:col>10</xdr:col>
      <xdr:colOff>68914</xdr:colOff>
      <xdr:row>11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5EF9FEB-51FF-4E33-9922-C57E57A28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35137" y="1645227"/>
          <a:ext cx="2095141" cy="4502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37</xdr:row>
      <xdr:rowOff>176891</xdr:rowOff>
    </xdr:from>
    <xdr:to>
      <xdr:col>8</xdr:col>
      <xdr:colOff>1211037</xdr:colOff>
      <xdr:row>61</xdr:row>
      <xdr:rowOff>13606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212542</xdr:colOff>
      <xdr:row>0</xdr:row>
      <xdr:rowOff>176894</xdr:rowOff>
    </xdr:from>
    <xdr:to>
      <xdr:col>2</xdr:col>
      <xdr:colOff>345789</xdr:colOff>
      <xdr:row>2</xdr:row>
      <xdr:rowOff>176893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1654354E-302C-45B6-8A2C-C8ED2F2B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292" y="176894"/>
          <a:ext cx="1453140" cy="489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639536</xdr:colOff>
      <xdr:row>0</xdr:row>
      <xdr:rowOff>116924</xdr:rowOff>
    </xdr:from>
    <xdr:to>
      <xdr:col>8</xdr:col>
      <xdr:colOff>369276</xdr:colOff>
      <xdr:row>4</xdr:row>
      <xdr:rowOff>231322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412463A-96C2-4315-83AE-756C964D6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17572" y="116924"/>
          <a:ext cx="5090954" cy="1094112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0.11249</cdr:x>
      <cdr:y>0.0217</cdr:y>
    </cdr:from>
    <cdr:to>
      <cdr:x>0.35601</cdr:x>
      <cdr:y>0.24825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1173767" y="112205"/>
          <a:ext cx="2540983" cy="117140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Promedio Trimestral de Inscripciones</a:t>
          </a:r>
        </a:p>
        <a:p xmlns:a="http://schemas.openxmlformats.org/drawingml/2006/main">
          <a:r>
            <a:rPr lang="en-US" sz="1100" b="1"/>
            <a:t>             </a:t>
          </a:r>
          <a:r>
            <a:rPr lang="en-US" sz="1100" b="1" baseline="0"/>
            <a:t>   </a:t>
          </a:r>
          <a:r>
            <a:rPr lang="en-US" sz="1100" b="1"/>
            <a:t> </a:t>
          </a:r>
          <a:r>
            <a:rPr lang="en-US" sz="1100" b="1" u="none"/>
            <a:t>Estable</a:t>
          </a:r>
          <a:r>
            <a:rPr lang="en-US" sz="1100" b="1" u="none" baseline="0"/>
            <a:t>          Puestos</a:t>
          </a:r>
        </a:p>
        <a:p xmlns:a="http://schemas.openxmlformats.org/drawingml/2006/main">
          <a:r>
            <a:rPr lang="en-US" sz="1100" b="1" u="none" baseline="0"/>
            <a:t>               </a:t>
          </a:r>
          <a:r>
            <a:rPr lang="en-US" sz="1100" b="1" u="sng" baseline="0"/>
            <a:t>cimientos</a:t>
          </a:r>
          <a:r>
            <a:rPr lang="en-US" sz="1100" b="1" u="none"/>
            <a:t>      </a:t>
          </a:r>
          <a:r>
            <a:rPr lang="en-US" sz="1100" b="1" u="sng"/>
            <a:t>de Trabajo</a:t>
          </a:r>
        </a:p>
        <a:p xmlns:a="http://schemas.openxmlformats.org/drawingml/2006/main">
          <a:r>
            <a:rPr lang="en-US" sz="1100" b="1"/>
            <a:t>2020 </a:t>
          </a:r>
          <a:r>
            <a:rPr lang="en-US" sz="1100"/>
            <a:t>         1.155             4.234</a:t>
          </a:r>
        </a:p>
        <a:p xmlns:a="http://schemas.openxmlformats.org/drawingml/2006/main">
          <a:r>
            <a:rPr lang="en-US" sz="1100" b="1"/>
            <a:t>2021</a:t>
          </a:r>
          <a:r>
            <a:rPr lang="en-US" sz="1100"/>
            <a:t>          1.658</a:t>
          </a:r>
          <a:r>
            <a:rPr lang="en-US" sz="1100" baseline="0"/>
            <a:t>             2.940</a:t>
          </a:r>
        </a:p>
        <a:p xmlns:a="http://schemas.openxmlformats.org/drawingml/2006/main">
          <a:r>
            <a:rPr lang="en-US" sz="1100" b="1" baseline="0"/>
            <a:t>2022 </a:t>
          </a:r>
          <a:r>
            <a:rPr lang="en-US" sz="1100" baseline="0"/>
            <a:t>        1.909              2.809</a:t>
          </a:r>
        </a:p>
        <a:p xmlns:a="http://schemas.openxmlformats.org/drawingml/2006/main">
          <a:endParaRPr lang="en-US" sz="1100" baseline="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74083</xdr:colOff>
      <xdr:row>0</xdr:row>
      <xdr:rowOff>135443</xdr:rowOff>
    </xdr:from>
    <xdr:to>
      <xdr:col>1</xdr:col>
      <xdr:colOff>1576917</xdr:colOff>
      <xdr:row>2</xdr:row>
      <xdr:rowOff>154780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CCF1A2A-B356-4C74-97D4-61EB509E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396" y="135443"/>
          <a:ext cx="1502834" cy="400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226218</xdr:colOff>
      <xdr:row>0</xdr:row>
      <xdr:rowOff>119062</xdr:rowOff>
    </xdr:from>
    <xdr:to>
      <xdr:col>8</xdr:col>
      <xdr:colOff>602831</xdr:colOff>
      <xdr:row>4</xdr:row>
      <xdr:rowOff>154781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2A07E2-66CC-40AD-9B18-B9403F798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2906" y="119062"/>
          <a:ext cx="4210425" cy="904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178595</xdr:colOff>
      <xdr:row>37</xdr:row>
      <xdr:rowOff>190500</xdr:rowOff>
    </xdr:from>
    <xdr:to>
      <xdr:col>9</xdr:col>
      <xdr:colOff>71438</xdr:colOff>
      <xdr:row>61</xdr:row>
      <xdr:rowOff>23812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74082</xdr:colOff>
      <xdr:row>0</xdr:row>
      <xdr:rowOff>0</xdr:rowOff>
    </xdr:from>
    <xdr:to>
      <xdr:col>2</xdr:col>
      <xdr:colOff>559593</xdr:colOff>
      <xdr:row>2</xdr:row>
      <xdr:rowOff>74084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4E291A0C-8BDD-41FE-B25E-3071175B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488" y="0"/>
          <a:ext cx="1247511" cy="455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309562</xdr:colOff>
      <xdr:row>0</xdr:row>
      <xdr:rowOff>109035</xdr:rowOff>
    </xdr:from>
    <xdr:to>
      <xdr:col>8</xdr:col>
      <xdr:colOff>1071562</xdr:colOff>
      <xdr:row>4</xdr:row>
      <xdr:rowOff>84286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5458242-1749-49FE-A010-8300FAA7F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69593" y="109035"/>
          <a:ext cx="3929063" cy="844407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0.12696</cdr:x>
      <cdr:y>0.04394</cdr:y>
    </cdr:from>
    <cdr:to>
      <cdr:x>0.3985</cdr:x>
      <cdr:y>0.26348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52107" y="206116"/>
          <a:ext cx="2250184" cy="1029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Promedio Trimestral de Inscripciones</a:t>
          </a:r>
        </a:p>
        <a:p xmlns:a="http://schemas.openxmlformats.org/drawingml/2006/main">
          <a:r>
            <a:rPr lang="en-US" sz="1100" b="1"/>
            <a:t>               </a:t>
          </a:r>
          <a:r>
            <a:rPr lang="en-US" sz="1100" b="1" u="sng"/>
            <a:t>Matrices</a:t>
          </a:r>
          <a:r>
            <a:rPr lang="en-US" sz="1100" b="1"/>
            <a:t>     </a:t>
          </a:r>
          <a:r>
            <a:rPr lang="en-US" sz="1100" b="1" u="sng"/>
            <a:t>Sucursales</a:t>
          </a:r>
        </a:p>
        <a:p xmlns:a="http://schemas.openxmlformats.org/drawingml/2006/main">
          <a:r>
            <a:rPr lang="en-US" sz="1100" b="1"/>
            <a:t>2020 </a:t>
          </a:r>
          <a:r>
            <a:rPr lang="en-US" sz="1100"/>
            <a:t>         1.007              148</a:t>
          </a:r>
        </a:p>
        <a:p xmlns:a="http://schemas.openxmlformats.org/drawingml/2006/main">
          <a:r>
            <a:rPr lang="en-US" sz="1100" b="1"/>
            <a:t>2021          </a:t>
          </a:r>
          <a:r>
            <a:rPr lang="en-US" sz="1100" b="0"/>
            <a:t>1.406</a:t>
          </a:r>
          <a:r>
            <a:rPr lang="en-US" sz="1100" b="0" baseline="0"/>
            <a:t>              253</a:t>
          </a:r>
        </a:p>
        <a:p xmlns:a="http://schemas.openxmlformats.org/drawingml/2006/main">
          <a:r>
            <a:rPr lang="en-US" sz="1100" b="1"/>
            <a:t>2022          1.634              276</a:t>
          </a:r>
        </a:p>
        <a:p xmlns:a="http://schemas.openxmlformats.org/drawingml/2006/main">
          <a:endParaRPr lang="en-US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74082</xdr:colOff>
      <xdr:row>0</xdr:row>
      <xdr:rowOff>0</xdr:rowOff>
    </xdr:from>
    <xdr:to>
      <xdr:col>1</xdr:col>
      <xdr:colOff>1460500</xdr:colOff>
      <xdr:row>2</xdr:row>
      <xdr:rowOff>74084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2824CA4-24C5-45C0-AD31-FABA2DFF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2" y="0"/>
          <a:ext cx="1386418" cy="455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444499</xdr:colOff>
      <xdr:row>0</xdr:row>
      <xdr:rowOff>21167</xdr:rowOff>
    </xdr:from>
    <xdr:to>
      <xdr:col>8</xdr:col>
      <xdr:colOff>899583</xdr:colOff>
      <xdr:row>4</xdr:row>
      <xdr:rowOff>93907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E091DF-9741-4276-A943-6287F7FA4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89916" y="21167"/>
          <a:ext cx="3884084" cy="8347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74082</xdr:colOff>
      <xdr:row>0</xdr:row>
      <xdr:rowOff>0</xdr:rowOff>
    </xdr:from>
    <xdr:to>
      <xdr:col>1</xdr:col>
      <xdr:colOff>1460500</xdr:colOff>
      <xdr:row>2</xdr:row>
      <xdr:rowOff>74084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0972C7E-A258-4577-BCC6-56F104D7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157" y="0"/>
          <a:ext cx="1386418" cy="455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392905</xdr:colOff>
      <xdr:row>0</xdr:row>
      <xdr:rowOff>107405</xdr:rowOff>
    </xdr:from>
    <xdr:to>
      <xdr:col>8</xdr:col>
      <xdr:colOff>940593</xdr:colOff>
      <xdr:row>4</xdr:row>
      <xdr:rowOff>113361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FD0F65-6619-4350-8383-D491AD4BA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52874" y="107405"/>
          <a:ext cx="4071938" cy="8751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74082</xdr:colOff>
      <xdr:row>0</xdr:row>
      <xdr:rowOff>0</xdr:rowOff>
    </xdr:from>
    <xdr:to>
      <xdr:col>1</xdr:col>
      <xdr:colOff>1460500</xdr:colOff>
      <xdr:row>2</xdr:row>
      <xdr:rowOff>74084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8A31C25F-42C5-468F-9ABF-9847C5875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57" y="0"/>
          <a:ext cx="1386418" cy="455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127000</xdr:colOff>
      <xdr:row>0</xdr:row>
      <xdr:rowOff>74084</xdr:rowOff>
    </xdr:from>
    <xdr:to>
      <xdr:col>8</xdr:col>
      <xdr:colOff>285750</xdr:colOff>
      <xdr:row>4</xdr:row>
      <xdr:rowOff>140001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35AD0F-CEC3-4C4B-900E-37D56616B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83000" y="74084"/>
          <a:ext cx="3852333" cy="827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tel:+595217290100%20Int:138" TargetMode="External"/><Relationship Id="rId2" Type="http://schemas.openxmlformats.org/officeDocument/2006/relationships/hyperlink" Target="mailto:observatoriomtess0@gmail.com" TargetMode="External"/><Relationship Id="rId1" Type="http://schemas.openxmlformats.org/officeDocument/2006/relationships/hyperlink" Target="mailto:observatorio@mtess.gov.py" TargetMode="External"/><Relationship Id="rId4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CC99"/>
  </sheetPr>
  <dimension ref="B1:N32"/>
  <sheetViews>
    <sheetView showGridLines="0" workbookViewId="0">
      <selection activeCell="K4" sqref="K4"/>
    </sheetView>
  </sheetViews>
  <sheetFormatPr baseColWidth="10" defaultRowHeight="15" x14ac:dyDescent="0.25"/>
  <cols>
    <col min="1" max="1" width="2.7109375" customWidth="1"/>
    <col min="2" max="2" width="8.7109375" customWidth="1"/>
    <col min="3" max="10" width="9.7109375" customWidth="1"/>
    <col min="11" max="11" width="27.28515625" customWidth="1"/>
    <col min="12" max="12" width="9.7109375" customWidth="1"/>
    <col min="14" max="14" width="14.7109375" customWidth="1"/>
  </cols>
  <sheetData>
    <row r="1" spans="2:14" x14ac:dyDescent="0.25">
      <c r="N1" s="74" t="s">
        <v>81</v>
      </c>
    </row>
    <row r="2" spans="2:14" x14ac:dyDescent="0.25">
      <c r="N2" s="74" t="s">
        <v>82</v>
      </c>
    </row>
    <row r="4" spans="2:14" x14ac:dyDescent="0.25">
      <c r="C4" s="93" t="s">
        <v>109</v>
      </c>
    </row>
    <row r="5" spans="2:14" x14ac:dyDescent="0.25">
      <c r="C5" s="94" t="s">
        <v>175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2:14" ht="18.75" x14ac:dyDescent="0.25">
      <c r="B6" s="76"/>
    </row>
    <row r="7" spans="2:14" ht="15.75" x14ac:dyDescent="0.25">
      <c r="B7" s="161" t="s">
        <v>83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</row>
    <row r="8" spans="2:14" ht="18.75" x14ac:dyDescent="0.25">
      <c r="B8" s="76"/>
    </row>
    <row r="9" spans="2:14" x14ac:dyDescent="0.25">
      <c r="B9" s="70" t="s">
        <v>91</v>
      </c>
      <c r="C9" s="70" t="s">
        <v>121</v>
      </c>
    </row>
    <row r="10" spans="2:14" x14ac:dyDescent="0.25">
      <c r="B10" s="70" t="s">
        <v>90</v>
      </c>
      <c r="C10" s="70" t="s">
        <v>122</v>
      </c>
    </row>
    <row r="11" spans="2:14" x14ac:dyDescent="0.25">
      <c r="B11" s="70" t="s">
        <v>84</v>
      </c>
      <c r="C11" s="70" t="s">
        <v>158</v>
      </c>
    </row>
    <row r="12" spans="2:14" x14ac:dyDescent="0.25">
      <c r="B12" s="70" t="s">
        <v>92</v>
      </c>
      <c r="C12" s="70" t="s">
        <v>123</v>
      </c>
    </row>
    <row r="13" spans="2:14" x14ac:dyDescent="0.25">
      <c r="B13" s="77" t="s">
        <v>93</v>
      </c>
      <c r="C13" s="70" t="s">
        <v>124</v>
      </c>
    </row>
    <row r="14" spans="2:14" x14ac:dyDescent="0.25">
      <c r="B14" s="77" t="s">
        <v>94</v>
      </c>
      <c r="C14" s="70" t="s">
        <v>159</v>
      </c>
    </row>
    <row r="15" spans="2:14" x14ac:dyDescent="0.25">
      <c r="B15" s="77" t="s">
        <v>96</v>
      </c>
      <c r="C15" s="70" t="s">
        <v>160</v>
      </c>
    </row>
    <row r="16" spans="2:14" x14ac:dyDescent="0.25">
      <c r="B16" s="77" t="s">
        <v>97</v>
      </c>
      <c r="C16" s="70" t="s">
        <v>162</v>
      </c>
    </row>
    <row r="17" spans="2:3" x14ac:dyDescent="0.25">
      <c r="B17" s="77" t="s">
        <v>98</v>
      </c>
      <c r="C17" s="70" t="s">
        <v>125</v>
      </c>
    </row>
    <row r="18" spans="2:3" x14ac:dyDescent="0.25">
      <c r="B18" s="77" t="s">
        <v>99</v>
      </c>
      <c r="C18" s="70" t="s">
        <v>126</v>
      </c>
    </row>
    <row r="19" spans="2:3" x14ac:dyDescent="0.25">
      <c r="B19" s="77" t="s">
        <v>85</v>
      </c>
      <c r="C19" s="70" t="s">
        <v>163</v>
      </c>
    </row>
    <row r="20" spans="2:3" x14ac:dyDescent="0.25">
      <c r="B20" s="77" t="s">
        <v>100</v>
      </c>
      <c r="C20" s="70" t="s">
        <v>127</v>
      </c>
    </row>
    <row r="21" spans="2:3" x14ac:dyDescent="0.25">
      <c r="B21" s="77" t="s">
        <v>101</v>
      </c>
      <c r="C21" s="70" t="s">
        <v>128</v>
      </c>
    </row>
    <row r="22" spans="2:3" x14ac:dyDescent="0.25">
      <c r="B22" s="77" t="s">
        <v>102</v>
      </c>
      <c r="C22" s="70" t="s">
        <v>129</v>
      </c>
    </row>
    <row r="23" spans="2:3" x14ac:dyDescent="0.25">
      <c r="B23" s="77" t="s">
        <v>103</v>
      </c>
      <c r="C23" s="70" t="s">
        <v>130</v>
      </c>
    </row>
    <row r="24" spans="2:3" x14ac:dyDescent="0.25">
      <c r="B24" s="77" t="s">
        <v>104</v>
      </c>
      <c r="C24" s="70" t="s">
        <v>131</v>
      </c>
    </row>
    <row r="25" spans="2:3" x14ac:dyDescent="0.25">
      <c r="B25" s="77" t="s">
        <v>105</v>
      </c>
      <c r="C25" s="70" t="s">
        <v>132</v>
      </c>
    </row>
    <row r="26" spans="2:3" x14ac:dyDescent="0.25">
      <c r="B26" s="77" t="s">
        <v>106</v>
      </c>
      <c r="C26" s="70" t="s">
        <v>133</v>
      </c>
    </row>
    <row r="27" spans="2:3" x14ac:dyDescent="0.25">
      <c r="B27" s="77" t="s">
        <v>107</v>
      </c>
      <c r="C27" s="70" t="s">
        <v>134</v>
      </c>
    </row>
    <row r="28" spans="2:3" x14ac:dyDescent="0.25">
      <c r="B28" s="77" t="s">
        <v>86</v>
      </c>
      <c r="C28" s="70" t="s">
        <v>164</v>
      </c>
    </row>
    <row r="29" spans="2:3" x14ac:dyDescent="0.25">
      <c r="B29" s="77" t="s">
        <v>87</v>
      </c>
      <c r="C29" s="70" t="s">
        <v>165</v>
      </c>
    </row>
    <row r="30" spans="2:3" x14ac:dyDescent="0.25">
      <c r="B30" s="77" t="s">
        <v>88</v>
      </c>
      <c r="C30" s="70" t="s">
        <v>166</v>
      </c>
    </row>
    <row r="31" spans="2:3" x14ac:dyDescent="0.25">
      <c r="B31" s="77" t="s">
        <v>89</v>
      </c>
      <c r="C31" s="70" t="s">
        <v>167</v>
      </c>
    </row>
    <row r="32" spans="2:3" x14ac:dyDescent="0.25">
      <c r="B32" s="77" t="s">
        <v>108</v>
      </c>
      <c r="C32" s="70" t="s">
        <v>168</v>
      </c>
    </row>
  </sheetData>
  <mergeCells count="1">
    <mergeCell ref="B7:N7"/>
  </mergeCells>
  <hyperlinks>
    <hyperlink ref="B9" location="'G1'!B8" display="Tabla 1. " xr:uid="{00000000-0004-0000-0000-000000000000}"/>
    <hyperlink ref="B10" location="'G1'!B30" display="Tabla 2. " xr:uid="{00000000-0004-0000-0000-000001000000}"/>
    <hyperlink ref="B11" location="'T1'!B8" display="Tabla 3. " xr:uid="{00000000-0004-0000-0000-000002000000}"/>
    <hyperlink ref="B12" location="'G2'!B8" display="Tabla 4. " xr:uid="{00000000-0004-0000-0000-000003000000}"/>
    <hyperlink ref="B14" location="'T2'!B8" display="Tabla 2." xr:uid="{00000000-0004-0000-0000-000004000000}"/>
    <hyperlink ref="B17" location="'G3'!B8" display="Cuadro 3." xr:uid="{00000000-0004-0000-0000-000005000000}"/>
    <hyperlink ref="B13" location="'G2'!B30" display="Gráfico 2." xr:uid="{00000000-0004-0000-0000-000006000000}"/>
    <hyperlink ref="B15" location="'T3'!B8" display="Tabla 3." xr:uid="{00000000-0004-0000-0000-000007000000}"/>
    <hyperlink ref="B16" location="'T4'!B8" display="Tabla 4." xr:uid="{00000000-0004-0000-0000-000008000000}"/>
    <hyperlink ref="C10" location="'G1'!B30" display="Var% Interanual de Inscripciones Trimestrales de Establecimientos y Puestos de Trabajo- Periodo 2019-2021." xr:uid="{00000000-0004-0000-0000-00000A000000}"/>
    <hyperlink ref="C11" location="'T1'!B8" display=" Total de Inscripciones Trimestrales de Establecimientos y Puestos de trabajo en Valores absolutos y Cambio % -  Promedio Trimestral de Puestos de trabajo por Establecimiento - Período 2019-2021" xr:uid="{00000000-0004-0000-0000-00000B000000}"/>
    <hyperlink ref="C12" location="'G2'!B8" display=" Inscripciones Trimestrales de Establecimiento según Tipo" xr:uid="{00000000-0004-0000-0000-00000C000000}"/>
    <hyperlink ref="C13" location="'G2'!B30" display="Var% Interanual de Inscripciones Trimestrales de Establecimientos- Matrices y Sucursales-Período 2019-2021" xr:uid="{00000000-0004-0000-0000-00000D000000}"/>
    <hyperlink ref="C14" location="'T2'!B8" display="Total de Inscripciones Trimestrales por tipo de  Establecimientos en Valores Absolutos y Cambio % - Periodo 2019-2021" xr:uid="{00000000-0004-0000-0000-00000E000000}"/>
    <hyperlink ref="C15" location="'T3'!B8" display="Distribución porcentual del Total de Inscripciones Trimestrales de Establecimientos y Puestos de trabajo por Departamentos - Período 2019-2021" xr:uid="{00000000-0004-0000-0000-00000F000000}"/>
    <hyperlink ref="C16" location="'T4'!B8" display="Total de Inscripciones Trimestrales de Establecimientos y Puestos de trabajo por Departamentos en Valores Absolutos y Cambio % - Promedio Trimestral de Puestos de trabajo por Establecimiento por Departamento - Período 2019-2021 " xr:uid="{00000000-0004-0000-0000-000010000000}"/>
    <hyperlink ref="C17" location="'G3'!B8" display="Inscripciones Trimestrales de Puestos de Trabajo por Sexo" xr:uid="{00000000-0004-0000-0000-000011000000}"/>
    <hyperlink ref="B18" location="'G3'!B30" display="Gráfico 3." xr:uid="{00000000-0004-0000-0000-000012000000}"/>
    <hyperlink ref="C18" location="'G3'!B30" display="Var% Interanual Puestos de trabajo trimestrales por sexo-Periodo 2019-2021." xr:uid="{00000000-0004-0000-0000-000013000000}"/>
    <hyperlink ref="B19" location="'T5'!B8" display="Tabla 5." xr:uid="{00000000-0004-0000-0000-000014000000}"/>
    <hyperlink ref="C19" location="'T5'!B8" display=" Total de Inscripciones Trimestrales de Puestos de trabajo por Sexo en Valores Absolutos y Cambio % - Período 2019-2021 " xr:uid="{00000000-0004-0000-0000-000015000000}"/>
    <hyperlink ref="B20" location="'G4-G5-G6-G7-G8'!B8" display="Cuadro 4." xr:uid="{00000000-0004-0000-0000-000016000000}"/>
    <hyperlink ref="B21" location="'G4-G5-G6-G7-G8'!B33" display="Cuadro 5." xr:uid="{00000000-0004-0000-0000-000017000000}"/>
    <hyperlink ref="B22" location="'G4-G5-G6-G7-G8'!B58" display="Cuadro 6." xr:uid="{00000000-0004-0000-0000-000018000000}"/>
    <hyperlink ref="C20" location="'G4-G5-G6-G7-G8'!B8" display=" Inscripciones Trimestrales de Establecimientos por Actividad Económica" xr:uid="{00000000-0004-0000-0000-000019000000}"/>
    <hyperlink ref="C21" location="'G4-G5-G6-G7-G8'!B33" display=" Inscripciones Trimestrales de Puestos de trabajo por Actividad Económica" xr:uid="{00000000-0004-0000-0000-00001A000000}"/>
    <hyperlink ref="C22" location="'G4-G5-G6-G7-G8'!B58" display="Promedio Trimestral Puestos de trabajo/Establecimientos por Actividad Económica" xr:uid="{00000000-0004-0000-0000-00001B000000}"/>
    <hyperlink ref="B28" location="'T6-T7-T8-T9-T10'!B8" display="Tabla 6." xr:uid="{00000000-0004-0000-0000-00001C000000}"/>
    <hyperlink ref="B29" location="'T6-T7-T8-T9-T10'!B17" display="Tabla 7." xr:uid="{00000000-0004-0000-0000-00001D000000}"/>
    <hyperlink ref="B30" location="'T6-T7-T8-T9-T10'!B26" display="Tabla 8." xr:uid="{00000000-0004-0000-0000-00001E000000}"/>
    <hyperlink ref="B31" location="'T6-T7-T8-T9-T10'!B35" display="Tabla 9." xr:uid="{00000000-0004-0000-0000-00001F000000}"/>
    <hyperlink ref="B32" location="'T6-T7-T8-T9-T10'!B44" display="Tabla 10." xr:uid="{00000000-0004-0000-0000-000020000000}"/>
    <hyperlink ref="B23" location="'G4-G5-G6-G7-G8'!B82" display="Gráfico 4." xr:uid="{00000000-0004-0000-0000-000021000000}"/>
    <hyperlink ref="B24" location="'G4-G5-G6-G7-G8'!B105" display="Gráfico 5." xr:uid="{00000000-0004-0000-0000-000022000000}"/>
    <hyperlink ref="B25" location="'G4-G5-G6-G7-G8'!B129" display="Gráfico 6." xr:uid="{00000000-0004-0000-0000-000023000000}"/>
    <hyperlink ref="B26" location="'G4-G5-G6-G7-G8'!B152" display="Gráfico 7." xr:uid="{00000000-0004-0000-0000-000024000000}"/>
    <hyperlink ref="B27" location="'G4-G5-G6-G7-G8'!B175" display="Gráfico 8." xr:uid="{00000000-0004-0000-0000-000025000000}"/>
    <hyperlink ref="C23" location="'G4-G5-G6-G7-G8'!B82" display=" Var% Interanual de Inscripciones Trimestrales de Establecimientos y Puestos de Trabajo en el Sector Agric,Ganad,Silv,Pesca,Min.Periodo 2019-2020" xr:uid="{00000000-0004-0000-0000-000026000000}"/>
    <hyperlink ref="C24" location="'G4-G5-G6-G7-G8'!B105" display="Var% Interanual de Inscripciones Trimestrales de Establecimientos y Puestos de Trabajo en el Sector Industrias Manufactureras .Periodo 2019-2020" xr:uid="{00000000-0004-0000-0000-000027000000}"/>
    <hyperlink ref="C25" location="'G4-G5-G6-G7-G8'!B129" display="Var% Interanual de Inscripciones Trimestrales de Establecimientos y Puestos de Trabajo en el Sector Construcción  .Periodo 2019-2020" xr:uid="{00000000-0004-0000-0000-000028000000}"/>
    <hyperlink ref="C26" location="'G4-G5-G6-G7-G8'!B152" display="Var% Interanual de Inscripciones Trimestrales de Establecimientos y Puestos de Trabajo en el Sector Comercio .Periodo 2019-2020" xr:uid="{00000000-0004-0000-0000-000029000000}"/>
    <hyperlink ref="C27" location="'G4-G5-G6-G7-G8'!B175" display="Var% Interanual de Inscripciones Trimestrales de Establecimientos y Puestos de Trabajo en el Sector Otros servcios y actividades terciarias.Periodo 2019-2020" xr:uid="{00000000-0004-0000-0000-00002A000000}"/>
    <hyperlink ref="C28" location="'T6-T7-T8-T9-T10'!B8" display="Promedio Trimestral y Total de Puestos de trabajo por Establecimiento en la Agricultura, Ganadería, Silvicultura, Pesca y Minería - Período 2019-2021" xr:uid="{00000000-0004-0000-0000-00002B000000}"/>
    <hyperlink ref="C29" location="'T6-T7-T8-T9-T10'!B17" display="Promedio Trimestral y Total de Puestos de trabajo por Establecimiento en la Industria Manufacturera- Período 2019-2021" xr:uid="{00000000-0004-0000-0000-00002C000000}"/>
    <hyperlink ref="C30" location="'T6-T7-T8-T9-T10'!B26" display="Promedio Trimestral y Total de Puestos de trabajo por Establecimiento en la Construcción - Período 2019-2021" xr:uid="{00000000-0004-0000-0000-00002D000000}"/>
    <hyperlink ref="C31" location="'T6-T7-T8-T9-T10'!B35" display=" Promedio Trimestral y Total de Puestos de trabajo por Establecimiento en el Comercio - Período 2019-2021" xr:uid="{00000000-0004-0000-0000-00002E000000}"/>
    <hyperlink ref="C32" location="'T6-T7-T8-T9-T10'!B44" display="Promedio Trimestral y Total de Puestos de trabajo por Establecimiento en Otros servicios y actividades del sector terciario - Período 2019-2021" xr:uid="{00000000-0004-0000-0000-00002F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6666"/>
  </sheetPr>
  <dimension ref="B1:N196"/>
  <sheetViews>
    <sheetView showGridLines="0" tabSelected="1" topLeftCell="A7" zoomScale="50" zoomScaleNormal="50" workbookViewId="0">
      <selection activeCell="J38" sqref="J38"/>
    </sheetView>
  </sheetViews>
  <sheetFormatPr baseColWidth="10" defaultColWidth="11.42578125" defaultRowHeight="18" x14ac:dyDescent="0.25"/>
  <cols>
    <col min="1" max="1" width="5.28515625" style="38" customWidth="1"/>
    <col min="2" max="2" width="14" style="38" customWidth="1"/>
    <col min="3" max="3" width="20.28515625" style="38" customWidth="1"/>
    <col min="4" max="14" width="20.28515625" style="42" customWidth="1"/>
    <col min="15" max="16" width="20.28515625" style="38" customWidth="1"/>
    <col min="17" max="16384" width="11.42578125" style="38"/>
  </cols>
  <sheetData>
    <row r="1" spans="2:14" s="82" customFormat="1" ht="18.75" x14ac:dyDescent="0.3">
      <c r="N1" s="83" t="s">
        <v>81</v>
      </c>
    </row>
    <row r="2" spans="2:14" s="82" customFormat="1" ht="18.75" x14ac:dyDescent="0.3">
      <c r="N2" s="83" t="s">
        <v>82</v>
      </c>
    </row>
    <row r="3" spans="2:14" s="82" customFormat="1" ht="18.75" x14ac:dyDescent="0.3"/>
    <row r="4" spans="2:14" s="82" customFormat="1" ht="18.75" x14ac:dyDescent="0.3">
      <c r="B4" s="78" t="s">
        <v>95</v>
      </c>
    </row>
    <row r="5" spans="2:14" s="82" customFormat="1" ht="18.75" x14ac:dyDescent="0.3">
      <c r="B5" s="79" t="s">
        <v>176</v>
      </c>
      <c r="C5" s="85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2:14" ht="12" customHeight="1" x14ac:dyDescent="0.25"/>
    <row r="7" spans="2:14" ht="12" customHeight="1" x14ac:dyDescent="0.25"/>
    <row r="8" spans="2:14" x14ac:dyDescent="0.25">
      <c r="B8" s="39" t="s">
        <v>143</v>
      </c>
    </row>
    <row r="9" spans="2:14" x14ac:dyDescent="0.25">
      <c r="B9" s="39"/>
    </row>
    <row r="10" spans="2:14" x14ac:dyDescent="0.25">
      <c r="B10" s="169" t="s">
        <v>0</v>
      </c>
      <c r="C10" s="169" t="s">
        <v>1</v>
      </c>
      <c r="D10" s="169" t="s">
        <v>26</v>
      </c>
      <c r="E10" s="167" t="s">
        <v>10</v>
      </c>
      <c r="F10" s="221"/>
      <c r="G10" s="221"/>
      <c r="H10" s="221"/>
      <c r="I10" s="168"/>
      <c r="J10" s="167" t="s">
        <v>10</v>
      </c>
      <c r="K10" s="221"/>
      <c r="L10" s="221"/>
      <c r="M10" s="221"/>
      <c r="N10" s="168"/>
    </row>
    <row r="11" spans="2:14" x14ac:dyDescent="0.25">
      <c r="B11" s="169"/>
      <c r="C11" s="169"/>
      <c r="D11" s="169"/>
      <c r="E11" s="40" t="s">
        <v>7</v>
      </c>
      <c r="F11" s="222" t="s">
        <v>8</v>
      </c>
      <c r="G11" s="222"/>
      <c r="H11" s="222" t="s">
        <v>9</v>
      </c>
      <c r="I11" s="222"/>
      <c r="J11" s="40" t="s">
        <v>7</v>
      </c>
      <c r="K11" s="222" t="s">
        <v>8</v>
      </c>
      <c r="L11" s="222"/>
      <c r="M11" s="222" t="s">
        <v>9</v>
      </c>
      <c r="N11" s="222"/>
    </row>
    <row r="12" spans="2:14" x14ac:dyDescent="0.25">
      <c r="B12" s="169"/>
      <c r="C12" s="169"/>
      <c r="D12" s="169"/>
      <c r="E12" s="167" t="s">
        <v>11</v>
      </c>
      <c r="F12" s="221"/>
      <c r="G12" s="221"/>
      <c r="H12" s="221"/>
      <c r="I12" s="168"/>
      <c r="J12" s="167" t="s">
        <v>27</v>
      </c>
      <c r="K12" s="221"/>
      <c r="L12" s="221"/>
      <c r="M12" s="221"/>
      <c r="N12" s="168"/>
    </row>
    <row r="13" spans="2:14" ht="60.75" customHeight="1" x14ac:dyDescent="0.25">
      <c r="B13" s="169"/>
      <c r="C13" s="169"/>
      <c r="D13" s="169"/>
      <c r="E13" s="12" t="s">
        <v>2</v>
      </c>
      <c r="F13" s="12" t="s">
        <v>3</v>
      </c>
      <c r="G13" s="12" t="s">
        <v>4</v>
      </c>
      <c r="H13" s="12" t="s">
        <v>5</v>
      </c>
      <c r="I13" s="12" t="s">
        <v>6</v>
      </c>
      <c r="J13" s="12" t="s">
        <v>2</v>
      </c>
      <c r="K13" s="12" t="s">
        <v>3</v>
      </c>
      <c r="L13" s="12" t="s">
        <v>4</v>
      </c>
      <c r="M13" s="12" t="s">
        <v>5</v>
      </c>
      <c r="N13" s="12" t="s">
        <v>6</v>
      </c>
    </row>
    <row r="14" spans="2:14" x14ac:dyDescent="0.25">
      <c r="B14" s="169">
        <v>2018</v>
      </c>
      <c r="C14" s="97" t="s">
        <v>110</v>
      </c>
      <c r="D14" s="41">
        <v>1789</v>
      </c>
      <c r="E14" s="42">
        <v>151</v>
      </c>
      <c r="F14" s="42">
        <v>143</v>
      </c>
      <c r="G14" s="42">
        <v>77</v>
      </c>
      <c r="H14" s="42">
        <v>709</v>
      </c>
      <c r="I14" s="42">
        <v>709</v>
      </c>
    </row>
    <row r="15" spans="2:14" x14ac:dyDescent="0.25">
      <c r="B15" s="169"/>
      <c r="C15" s="97" t="s">
        <v>111</v>
      </c>
      <c r="D15" s="41">
        <v>1944</v>
      </c>
      <c r="E15" s="42">
        <v>105</v>
      </c>
      <c r="F15" s="42">
        <v>227</v>
      </c>
      <c r="G15" s="42">
        <v>76</v>
      </c>
      <c r="H15" s="42">
        <v>772</v>
      </c>
      <c r="I15" s="42">
        <v>764</v>
      </c>
    </row>
    <row r="16" spans="2:14" x14ac:dyDescent="0.25">
      <c r="B16" s="169"/>
      <c r="C16" s="97" t="s">
        <v>112</v>
      </c>
      <c r="D16" s="41">
        <v>1551</v>
      </c>
      <c r="E16" s="42">
        <v>130</v>
      </c>
      <c r="F16" s="42">
        <v>115</v>
      </c>
      <c r="G16" s="42">
        <v>87</v>
      </c>
      <c r="H16" s="42">
        <v>501</v>
      </c>
      <c r="I16" s="42">
        <v>718</v>
      </c>
    </row>
    <row r="17" spans="2:14" x14ac:dyDescent="0.25">
      <c r="B17" s="169"/>
      <c r="C17" s="97" t="s">
        <v>113</v>
      </c>
      <c r="D17" s="41">
        <v>1696</v>
      </c>
      <c r="E17" s="42">
        <v>143</v>
      </c>
      <c r="F17" s="42">
        <v>115</v>
      </c>
      <c r="G17" s="42">
        <v>99</v>
      </c>
      <c r="H17" s="42">
        <v>703</v>
      </c>
      <c r="I17" s="42">
        <v>636</v>
      </c>
    </row>
    <row r="18" spans="2:14" x14ac:dyDescent="0.25">
      <c r="B18" s="169">
        <v>2019</v>
      </c>
      <c r="C18" s="97" t="s">
        <v>110</v>
      </c>
      <c r="D18" s="41">
        <v>1802</v>
      </c>
      <c r="E18" s="42">
        <v>122</v>
      </c>
      <c r="F18" s="42">
        <v>94</v>
      </c>
      <c r="G18" s="42">
        <v>64</v>
      </c>
      <c r="H18" s="42">
        <v>986</v>
      </c>
      <c r="I18" s="42">
        <v>536</v>
      </c>
      <c r="J18" s="43">
        <f>+((E18/E14)-1)*100</f>
        <v>-19.205298013245031</v>
      </c>
      <c r="K18" s="43">
        <f>+((F18/F14)-1)*100</f>
        <v>-34.265734265734274</v>
      </c>
      <c r="L18" s="43">
        <f>+((G18/G14)-1)*100</f>
        <v>-16.883116883116877</v>
      </c>
      <c r="M18" s="43">
        <f>+((H18/H14)-1)*100</f>
        <v>39.069111424541617</v>
      </c>
      <c r="N18" s="43">
        <f>+((I18/I14)-1)*100</f>
        <v>-24.400564174894214</v>
      </c>
    </row>
    <row r="19" spans="2:14" x14ac:dyDescent="0.25">
      <c r="B19" s="169"/>
      <c r="C19" s="97" t="s">
        <v>111</v>
      </c>
      <c r="D19" s="41">
        <v>932</v>
      </c>
      <c r="E19" s="42">
        <v>89</v>
      </c>
      <c r="F19" s="42">
        <v>109</v>
      </c>
      <c r="G19" s="42">
        <v>61</v>
      </c>
      <c r="H19" s="42">
        <v>338</v>
      </c>
      <c r="I19" s="42">
        <v>335</v>
      </c>
      <c r="J19" s="43">
        <f t="shared" ref="J19:M26" si="0">+((E19/E15)-1)*100</f>
        <v>-15.238095238095239</v>
      </c>
      <c r="K19" s="43">
        <f t="shared" si="0"/>
        <v>-51.982378854625551</v>
      </c>
      <c r="L19" s="43">
        <f t="shared" si="0"/>
        <v>-19.736842105263154</v>
      </c>
      <c r="M19" s="43">
        <f t="shared" si="0"/>
        <v>-56.217616580310882</v>
      </c>
      <c r="N19" s="43">
        <f t="shared" ref="N19:N26" si="1">+((I19/I15)-1)*100</f>
        <v>-56.15183246073299</v>
      </c>
    </row>
    <row r="20" spans="2:14" x14ac:dyDescent="0.25">
      <c r="B20" s="169"/>
      <c r="C20" s="97" t="s">
        <v>112</v>
      </c>
      <c r="D20" s="41">
        <v>1430</v>
      </c>
      <c r="E20" s="42">
        <v>336</v>
      </c>
      <c r="F20" s="42">
        <v>120</v>
      </c>
      <c r="G20" s="42">
        <v>105</v>
      </c>
      <c r="H20" s="42">
        <v>402</v>
      </c>
      <c r="I20" s="42">
        <v>467</v>
      </c>
      <c r="J20" s="43">
        <f t="shared" si="0"/>
        <v>158.46153846153848</v>
      </c>
      <c r="K20" s="43">
        <f t="shared" si="0"/>
        <v>4.3478260869565188</v>
      </c>
      <c r="L20" s="43">
        <f t="shared" si="0"/>
        <v>20.68965517241379</v>
      </c>
      <c r="M20" s="43">
        <f t="shared" si="0"/>
        <v>-19.760479041916167</v>
      </c>
      <c r="N20" s="43">
        <f t="shared" si="1"/>
        <v>-34.958217270194993</v>
      </c>
    </row>
    <row r="21" spans="2:14" x14ac:dyDescent="0.25">
      <c r="B21" s="169"/>
      <c r="C21" s="97" t="s">
        <v>113</v>
      </c>
      <c r="D21" s="41">
        <v>1815</v>
      </c>
      <c r="E21" s="42">
        <v>223</v>
      </c>
      <c r="F21" s="42">
        <v>164</v>
      </c>
      <c r="G21" s="42">
        <v>105</v>
      </c>
      <c r="H21" s="42">
        <v>726</v>
      </c>
      <c r="I21" s="42">
        <v>597</v>
      </c>
      <c r="J21" s="43">
        <f t="shared" si="0"/>
        <v>55.94405594405594</v>
      </c>
      <c r="K21" s="43">
        <f t="shared" si="0"/>
        <v>42.608695652173914</v>
      </c>
      <c r="L21" s="43">
        <f t="shared" si="0"/>
        <v>6.0606060606060552</v>
      </c>
      <c r="M21" s="43">
        <f t="shared" si="0"/>
        <v>3.2716927453769529</v>
      </c>
      <c r="N21" s="43">
        <f t="shared" si="1"/>
        <v>-6.1320754716981174</v>
      </c>
    </row>
    <row r="22" spans="2:14" x14ac:dyDescent="0.25">
      <c r="B22" s="169">
        <v>2020</v>
      </c>
      <c r="C22" s="97" t="s">
        <v>110</v>
      </c>
      <c r="D22" s="41">
        <v>1201</v>
      </c>
      <c r="E22" s="42">
        <v>139</v>
      </c>
      <c r="F22" s="42">
        <v>103</v>
      </c>
      <c r="G22" s="42">
        <v>67</v>
      </c>
      <c r="H22" s="42">
        <v>419</v>
      </c>
      <c r="I22" s="42">
        <v>473</v>
      </c>
      <c r="J22" s="43">
        <f t="shared" si="0"/>
        <v>13.934426229508201</v>
      </c>
      <c r="K22" s="43">
        <f t="shared" si="0"/>
        <v>9.5744680851063801</v>
      </c>
      <c r="L22" s="43">
        <f t="shared" si="0"/>
        <v>4.6875</v>
      </c>
      <c r="M22" s="43">
        <f t="shared" si="0"/>
        <v>-57.505070993914806</v>
      </c>
      <c r="N22" s="43">
        <f t="shared" si="1"/>
        <v>-11.753731343283579</v>
      </c>
    </row>
    <row r="23" spans="2:14" x14ac:dyDescent="0.25">
      <c r="B23" s="169"/>
      <c r="C23" s="97" t="s">
        <v>111</v>
      </c>
      <c r="D23" s="41">
        <v>1002</v>
      </c>
      <c r="E23" s="42">
        <v>73</v>
      </c>
      <c r="F23" s="42">
        <v>82</v>
      </c>
      <c r="G23" s="42">
        <v>47</v>
      </c>
      <c r="H23" s="42">
        <v>339</v>
      </c>
      <c r="I23" s="42">
        <v>461</v>
      </c>
      <c r="J23" s="43">
        <f t="shared" si="0"/>
        <v>-17.977528089887642</v>
      </c>
      <c r="K23" s="43">
        <f t="shared" si="0"/>
        <v>-24.770642201834857</v>
      </c>
      <c r="L23" s="43">
        <f t="shared" si="0"/>
        <v>-22.95081967213115</v>
      </c>
      <c r="M23" s="43">
        <f t="shared" si="0"/>
        <v>0.29585798816567088</v>
      </c>
      <c r="N23" s="43">
        <f t="shared" si="1"/>
        <v>37.611940298507477</v>
      </c>
    </row>
    <row r="24" spans="2:14" x14ac:dyDescent="0.25">
      <c r="B24" s="169"/>
      <c r="C24" s="97" t="s">
        <v>112</v>
      </c>
      <c r="D24" s="41">
        <v>1193</v>
      </c>
      <c r="E24" s="42">
        <v>89</v>
      </c>
      <c r="F24" s="42">
        <v>148</v>
      </c>
      <c r="G24" s="42">
        <v>58</v>
      </c>
      <c r="H24" s="42">
        <v>385</v>
      </c>
      <c r="I24" s="42">
        <v>511</v>
      </c>
      <c r="J24" s="43">
        <f t="shared" si="0"/>
        <v>-73.511904761904773</v>
      </c>
      <c r="K24" s="43">
        <f t="shared" si="0"/>
        <v>23.333333333333339</v>
      </c>
      <c r="L24" s="43">
        <f t="shared" si="0"/>
        <v>-44.761904761904759</v>
      </c>
      <c r="M24" s="43">
        <f t="shared" si="0"/>
        <v>-4.2288557213930318</v>
      </c>
      <c r="N24" s="43">
        <f t="shared" si="1"/>
        <v>9.4218415417558923</v>
      </c>
    </row>
    <row r="25" spans="2:14" x14ac:dyDescent="0.25">
      <c r="B25" s="169"/>
      <c r="C25" s="97" t="s">
        <v>113</v>
      </c>
      <c r="D25" s="41">
        <v>1222</v>
      </c>
      <c r="E25" s="42">
        <v>81</v>
      </c>
      <c r="F25" s="42">
        <v>101</v>
      </c>
      <c r="G25" s="42">
        <v>63</v>
      </c>
      <c r="H25" s="42">
        <v>452</v>
      </c>
      <c r="I25" s="42">
        <v>524</v>
      </c>
      <c r="J25" s="43">
        <f t="shared" si="0"/>
        <v>-63.677130044843054</v>
      </c>
      <c r="K25" s="43">
        <f t="shared" si="0"/>
        <v>-38.414634146341463</v>
      </c>
      <c r="L25" s="43">
        <f t="shared" si="0"/>
        <v>-40</v>
      </c>
      <c r="M25" s="43">
        <f t="shared" si="0"/>
        <v>-37.741046831955927</v>
      </c>
      <c r="N25" s="43">
        <f t="shared" si="1"/>
        <v>-12.227805695142379</v>
      </c>
    </row>
    <row r="26" spans="2:14" x14ac:dyDescent="0.25">
      <c r="B26" s="169">
        <v>2021</v>
      </c>
      <c r="C26" s="97" t="s">
        <v>110</v>
      </c>
      <c r="D26" s="41">
        <v>1231</v>
      </c>
      <c r="E26" s="42">
        <v>85</v>
      </c>
      <c r="F26" s="42">
        <v>106</v>
      </c>
      <c r="G26" s="42">
        <v>75</v>
      </c>
      <c r="H26" s="42">
        <v>479</v>
      </c>
      <c r="I26" s="42">
        <v>486</v>
      </c>
      <c r="J26" s="43">
        <f t="shared" si="0"/>
        <v>-38.848920863309353</v>
      </c>
      <c r="K26" s="43">
        <f t="shared" si="0"/>
        <v>2.9126213592232997</v>
      </c>
      <c r="L26" s="43">
        <f t="shared" si="0"/>
        <v>11.940298507462677</v>
      </c>
      <c r="M26" s="43">
        <f t="shared" si="0"/>
        <v>14.319809069212418</v>
      </c>
      <c r="N26" s="43">
        <f t="shared" si="1"/>
        <v>2.748414376321362</v>
      </c>
    </row>
    <row r="27" spans="2:14" x14ac:dyDescent="0.25">
      <c r="B27" s="169"/>
      <c r="C27" s="97" t="s">
        <v>111</v>
      </c>
      <c r="D27" s="41">
        <v>1699</v>
      </c>
      <c r="E27" s="42">
        <v>157</v>
      </c>
      <c r="F27" s="42">
        <v>116</v>
      </c>
      <c r="G27" s="42">
        <v>108</v>
      </c>
      <c r="H27" s="42">
        <v>638</v>
      </c>
      <c r="I27" s="42">
        <v>680</v>
      </c>
      <c r="J27" s="43">
        <f t="shared" ref="J27:N27" si="2">+((E27/E23)-1)*100</f>
        <v>115.06849315068494</v>
      </c>
      <c r="K27" s="43">
        <f t="shared" si="2"/>
        <v>41.463414634146332</v>
      </c>
      <c r="L27" s="43">
        <f t="shared" si="2"/>
        <v>129.78723404255322</v>
      </c>
      <c r="M27" s="43">
        <f t="shared" si="2"/>
        <v>88.200589970501468</v>
      </c>
      <c r="N27" s="43">
        <f t="shared" si="2"/>
        <v>47.505422993492409</v>
      </c>
    </row>
    <row r="28" spans="2:14" x14ac:dyDescent="0.25">
      <c r="B28" s="169"/>
      <c r="C28" s="97" t="s">
        <v>112</v>
      </c>
      <c r="D28" s="41">
        <f>E28+F28+G28+H28+I28</f>
        <v>1952</v>
      </c>
      <c r="E28" s="42">
        <v>136</v>
      </c>
      <c r="F28" s="42">
        <v>145</v>
      </c>
      <c r="G28" s="42">
        <v>111</v>
      </c>
      <c r="H28" s="42">
        <v>838</v>
      </c>
      <c r="I28" s="42">
        <v>722</v>
      </c>
      <c r="J28" s="43">
        <f t="shared" ref="J28:N29" si="3">+((E28/E24)-1)*100</f>
        <v>52.80898876404494</v>
      </c>
      <c r="K28" s="43">
        <f t="shared" si="3"/>
        <v>-2.0270270270270285</v>
      </c>
      <c r="L28" s="43">
        <f t="shared" si="3"/>
        <v>91.379310344827587</v>
      </c>
      <c r="M28" s="43">
        <f t="shared" si="3"/>
        <v>117.66233766233766</v>
      </c>
      <c r="N28" s="43">
        <f t="shared" si="3"/>
        <v>41.291585127201571</v>
      </c>
    </row>
    <row r="29" spans="2:14" x14ac:dyDescent="0.25">
      <c r="B29" s="169"/>
      <c r="C29" s="97" t="s">
        <v>113</v>
      </c>
      <c r="D29" s="41">
        <v>1750</v>
      </c>
      <c r="E29" s="42">
        <v>120</v>
      </c>
      <c r="F29" s="42">
        <v>111</v>
      </c>
      <c r="G29" s="42">
        <v>85</v>
      </c>
      <c r="H29" s="42">
        <v>711</v>
      </c>
      <c r="I29" s="42">
        <v>723</v>
      </c>
      <c r="J29" s="43">
        <f t="shared" ref="J29:K30" si="4">+((E29/E25)-1)*100</f>
        <v>48.148148148148138</v>
      </c>
      <c r="K29" s="43">
        <f t="shared" si="4"/>
        <v>9.9009900990099098</v>
      </c>
      <c r="L29" s="43">
        <f t="shared" si="3"/>
        <v>34.920634920634932</v>
      </c>
      <c r="M29" s="43">
        <f t="shared" si="3"/>
        <v>57.30088495575221</v>
      </c>
      <c r="N29" s="43">
        <f t="shared" si="3"/>
        <v>37.97709923664123</v>
      </c>
    </row>
    <row r="30" spans="2:14" ht="24" customHeight="1" x14ac:dyDescent="0.25">
      <c r="B30" s="162">
        <v>2022</v>
      </c>
      <c r="C30" s="97" t="s">
        <v>110</v>
      </c>
      <c r="D30" s="41">
        <v>1722</v>
      </c>
      <c r="E30" s="42">
        <v>100</v>
      </c>
      <c r="F30" s="42">
        <v>123</v>
      </c>
      <c r="G30" s="42">
        <v>109</v>
      </c>
      <c r="H30" s="42">
        <v>657</v>
      </c>
      <c r="I30" s="42">
        <v>733</v>
      </c>
      <c r="J30" s="43">
        <f t="shared" si="4"/>
        <v>17.647058823529417</v>
      </c>
      <c r="K30" s="43">
        <f t="shared" si="4"/>
        <v>16.03773584905661</v>
      </c>
      <c r="L30" s="43">
        <f t="shared" ref="L30:M30" si="5">+((G30/G26)-1)*100</f>
        <v>45.333333333333336</v>
      </c>
      <c r="M30" s="43">
        <f t="shared" si="5"/>
        <v>37.160751565761998</v>
      </c>
      <c r="N30" s="43">
        <f t="shared" ref="N30:N36" si="6">+((I30/I26)-1)*100</f>
        <v>50.823045267489711</v>
      </c>
    </row>
    <row r="31" spans="2:14" ht="24" customHeight="1" x14ac:dyDescent="0.25">
      <c r="B31" s="163"/>
      <c r="C31" s="97" t="s">
        <v>111</v>
      </c>
      <c r="D31" s="41">
        <v>1732</v>
      </c>
      <c r="E31" s="42">
        <v>128</v>
      </c>
      <c r="F31" s="42">
        <v>119</v>
      </c>
      <c r="G31" s="42">
        <v>90</v>
      </c>
      <c r="H31" s="42">
        <v>685</v>
      </c>
      <c r="I31" s="42">
        <v>710</v>
      </c>
      <c r="J31" s="43">
        <f t="shared" ref="J31:M32" si="7">+((E31/E27)-1)*100</f>
        <v>-18.471337579617831</v>
      </c>
      <c r="K31" s="43">
        <f t="shared" si="7"/>
        <v>2.5862068965517349</v>
      </c>
      <c r="L31" s="43">
        <f t="shared" si="7"/>
        <v>-16.666666666666664</v>
      </c>
      <c r="M31" s="43">
        <f t="shared" si="7"/>
        <v>7.3667711598746077</v>
      </c>
      <c r="N31" s="43">
        <f t="shared" si="6"/>
        <v>4.4117647058823595</v>
      </c>
    </row>
    <row r="32" spans="2:14" ht="24" customHeight="1" x14ac:dyDescent="0.25">
      <c r="B32" s="163"/>
      <c r="C32" s="97" t="s">
        <v>112</v>
      </c>
      <c r="D32" s="41">
        <v>2184</v>
      </c>
      <c r="E32" s="42">
        <v>173</v>
      </c>
      <c r="F32" s="42">
        <v>214</v>
      </c>
      <c r="G32" s="42">
        <v>134</v>
      </c>
      <c r="H32" s="42">
        <v>787</v>
      </c>
      <c r="I32" s="42">
        <v>876</v>
      </c>
      <c r="J32" s="43">
        <f>+((E32/E28)-1)*100</f>
        <v>27.205882352941167</v>
      </c>
      <c r="K32" s="43">
        <f t="shared" si="7"/>
        <v>47.58620689655173</v>
      </c>
      <c r="L32" s="43">
        <f t="shared" si="7"/>
        <v>20.720720720720731</v>
      </c>
      <c r="M32" s="43">
        <f t="shared" si="7"/>
        <v>-6.0859188544152731</v>
      </c>
      <c r="N32" s="43">
        <f t="shared" si="6"/>
        <v>21.32963988919667</v>
      </c>
    </row>
    <row r="33" spans="2:14" ht="24" customHeight="1" x14ac:dyDescent="0.25">
      <c r="B33" s="163"/>
      <c r="C33" s="97" t="s">
        <v>113</v>
      </c>
      <c r="D33" s="41">
        <v>1998</v>
      </c>
      <c r="E33" s="42">
        <v>130</v>
      </c>
      <c r="F33" s="42">
        <v>172</v>
      </c>
      <c r="G33" s="42">
        <v>105</v>
      </c>
      <c r="H33" s="42">
        <v>831</v>
      </c>
      <c r="I33" s="42">
        <v>760</v>
      </c>
      <c r="J33" s="43">
        <f>+((E33/E29)-1)*100</f>
        <v>8.333333333333325</v>
      </c>
      <c r="K33" s="43">
        <f t="shared" ref="K33:M36" si="8">+((F33/F29)-1)*100</f>
        <v>54.95495495495495</v>
      </c>
      <c r="L33" s="43">
        <f t="shared" si="8"/>
        <v>23.529411764705888</v>
      </c>
      <c r="M33" s="43">
        <f t="shared" si="8"/>
        <v>16.877637130801681</v>
      </c>
      <c r="N33" s="43">
        <f t="shared" si="6"/>
        <v>5.1175656984785656</v>
      </c>
    </row>
    <row r="34" spans="2:14" ht="24" customHeight="1" x14ac:dyDescent="0.25">
      <c r="B34" s="138">
        <v>2023</v>
      </c>
      <c r="C34" s="97" t="s">
        <v>110</v>
      </c>
      <c r="D34" s="41">
        <v>1597</v>
      </c>
      <c r="E34" s="42">
        <v>99</v>
      </c>
      <c r="F34" s="42">
        <v>124</v>
      </c>
      <c r="G34" s="42">
        <v>92</v>
      </c>
      <c r="H34" s="42">
        <v>678</v>
      </c>
      <c r="I34" s="42">
        <v>604</v>
      </c>
      <c r="J34" s="43">
        <f>+((E34/E30)-1)*100</f>
        <v>-1.0000000000000009</v>
      </c>
      <c r="K34" s="43">
        <f t="shared" si="8"/>
        <v>0.81300813008129413</v>
      </c>
      <c r="L34" s="43">
        <f t="shared" si="8"/>
        <v>-15.596330275229352</v>
      </c>
      <c r="M34" s="43">
        <f t="shared" si="8"/>
        <v>3.1963470319634757</v>
      </c>
      <c r="N34" s="43">
        <f t="shared" si="6"/>
        <v>-17.598908594815821</v>
      </c>
    </row>
    <row r="35" spans="2:14" ht="24" customHeight="1" x14ac:dyDescent="0.25">
      <c r="B35" s="141"/>
      <c r="C35" s="97" t="s">
        <v>111</v>
      </c>
      <c r="D35" s="41">
        <v>1806</v>
      </c>
      <c r="E35" s="42">
        <v>142</v>
      </c>
      <c r="F35" s="42">
        <v>152</v>
      </c>
      <c r="G35" s="42">
        <v>107</v>
      </c>
      <c r="H35" s="42">
        <v>683</v>
      </c>
      <c r="I35" s="42">
        <v>722</v>
      </c>
      <c r="J35" s="43">
        <f>+((E35/E31)-1)*100</f>
        <v>10.9375</v>
      </c>
      <c r="K35" s="43">
        <f t="shared" si="8"/>
        <v>27.73109243697478</v>
      </c>
      <c r="L35" s="43">
        <f t="shared" si="8"/>
        <v>18.888888888888889</v>
      </c>
      <c r="M35" s="43">
        <f t="shared" si="8"/>
        <v>-0.29197080291970545</v>
      </c>
      <c r="N35" s="43">
        <f t="shared" si="6"/>
        <v>1.6901408450704203</v>
      </c>
    </row>
    <row r="36" spans="2:14" ht="24" customHeight="1" x14ac:dyDescent="0.25">
      <c r="B36" s="148"/>
      <c r="C36" s="97" t="s">
        <v>112</v>
      </c>
      <c r="D36" s="41">
        <v>2932</v>
      </c>
      <c r="E36" s="42">
        <v>199</v>
      </c>
      <c r="F36" s="42">
        <v>249</v>
      </c>
      <c r="G36" s="42">
        <v>186</v>
      </c>
      <c r="H36" s="42">
        <v>1123</v>
      </c>
      <c r="I36" s="42">
        <v>1175</v>
      </c>
      <c r="J36" s="43">
        <f>+((E36/E32)-1)*100</f>
        <v>15.02890173410405</v>
      </c>
      <c r="K36" s="43"/>
      <c r="L36" s="43">
        <f t="shared" si="8"/>
        <v>38.805970149253731</v>
      </c>
      <c r="M36" s="43">
        <f t="shared" si="8"/>
        <v>42.693773824650584</v>
      </c>
      <c r="N36" s="43">
        <f t="shared" si="6"/>
        <v>34.1324200913242</v>
      </c>
    </row>
    <row r="37" spans="2:14" x14ac:dyDescent="0.25">
      <c r="B37" s="48" t="s">
        <v>70</v>
      </c>
      <c r="J37" s="43"/>
      <c r="K37" s="43"/>
      <c r="L37" s="43"/>
    </row>
    <row r="38" spans="2:14" x14ac:dyDescent="0.25">
      <c r="J38" s="43"/>
      <c r="K38" s="43"/>
    </row>
    <row r="40" spans="2:14" x14ac:dyDescent="0.25">
      <c r="B40" s="39" t="s">
        <v>144</v>
      </c>
    </row>
    <row r="41" spans="2:14" x14ac:dyDescent="0.25">
      <c r="B41" s="39"/>
    </row>
    <row r="42" spans="2:14" x14ac:dyDescent="0.25">
      <c r="B42" s="169" t="s">
        <v>0</v>
      </c>
      <c r="C42" s="169" t="s">
        <v>1</v>
      </c>
      <c r="D42" s="169" t="s">
        <v>26</v>
      </c>
      <c r="E42" s="167" t="s">
        <v>10</v>
      </c>
      <c r="F42" s="221"/>
      <c r="G42" s="221"/>
      <c r="H42" s="221"/>
      <c r="I42" s="168"/>
      <c r="J42" s="167" t="s">
        <v>10</v>
      </c>
      <c r="K42" s="221"/>
      <c r="L42" s="221"/>
      <c r="M42" s="221"/>
      <c r="N42" s="168"/>
    </row>
    <row r="43" spans="2:14" x14ac:dyDescent="0.25">
      <c r="B43" s="169"/>
      <c r="C43" s="169"/>
      <c r="D43" s="169"/>
      <c r="E43" s="40" t="s">
        <v>7</v>
      </c>
      <c r="F43" s="222" t="s">
        <v>8</v>
      </c>
      <c r="G43" s="222"/>
      <c r="H43" s="222" t="s">
        <v>9</v>
      </c>
      <c r="I43" s="222"/>
      <c r="J43" s="40" t="s">
        <v>7</v>
      </c>
      <c r="K43" s="222" t="s">
        <v>8</v>
      </c>
      <c r="L43" s="222"/>
      <c r="M43" s="222" t="s">
        <v>9</v>
      </c>
      <c r="N43" s="222"/>
    </row>
    <row r="44" spans="2:14" x14ac:dyDescent="0.25">
      <c r="B44" s="169"/>
      <c r="C44" s="169"/>
      <c r="D44" s="169"/>
      <c r="E44" s="167" t="s">
        <v>11</v>
      </c>
      <c r="F44" s="221"/>
      <c r="G44" s="221"/>
      <c r="H44" s="221"/>
      <c r="I44" s="168"/>
      <c r="J44" s="167" t="s">
        <v>27</v>
      </c>
      <c r="K44" s="221"/>
      <c r="L44" s="221"/>
      <c r="M44" s="221"/>
      <c r="N44" s="168"/>
    </row>
    <row r="45" spans="2:14" ht="98.25" customHeight="1" x14ac:dyDescent="0.25">
      <c r="B45" s="169"/>
      <c r="C45" s="169"/>
      <c r="D45" s="169"/>
      <c r="E45" s="12" t="s">
        <v>2</v>
      </c>
      <c r="F45" s="12" t="s">
        <v>3</v>
      </c>
      <c r="G45" s="12" t="s">
        <v>4</v>
      </c>
      <c r="H45" s="12" t="s">
        <v>5</v>
      </c>
      <c r="I45" s="12" t="s">
        <v>6</v>
      </c>
      <c r="J45" s="12" t="s">
        <v>2</v>
      </c>
      <c r="K45" s="12" t="s">
        <v>3</v>
      </c>
      <c r="L45" s="12" t="s">
        <v>4</v>
      </c>
      <c r="M45" s="12" t="s">
        <v>5</v>
      </c>
      <c r="N45" s="12" t="s">
        <v>6</v>
      </c>
    </row>
    <row r="46" spans="2:14" x14ac:dyDescent="0.25">
      <c r="B46" s="169">
        <v>2018</v>
      </c>
      <c r="C46" s="97" t="s">
        <v>110</v>
      </c>
      <c r="D46" s="41">
        <v>7912</v>
      </c>
      <c r="E46" s="42">
        <v>295</v>
      </c>
      <c r="F46" s="42">
        <v>965</v>
      </c>
      <c r="G46" s="42">
        <v>181</v>
      </c>
      <c r="H46" s="41">
        <v>3039</v>
      </c>
      <c r="I46" s="41">
        <v>3432</v>
      </c>
    </row>
    <row r="47" spans="2:14" x14ac:dyDescent="0.25">
      <c r="B47" s="169"/>
      <c r="C47" s="97" t="s">
        <v>111</v>
      </c>
      <c r="D47" s="41">
        <v>9454</v>
      </c>
      <c r="E47" s="42">
        <v>135</v>
      </c>
      <c r="F47" s="42">
        <v>1217</v>
      </c>
      <c r="G47" s="42">
        <v>431</v>
      </c>
      <c r="H47" s="41">
        <v>3772</v>
      </c>
      <c r="I47" s="41">
        <v>3899</v>
      </c>
    </row>
    <row r="48" spans="2:14" x14ac:dyDescent="0.25">
      <c r="B48" s="169"/>
      <c r="C48" s="97" t="s">
        <v>112</v>
      </c>
      <c r="D48" s="41">
        <v>5932</v>
      </c>
      <c r="E48" s="42">
        <v>552</v>
      </c>
      <c r="F48" s="42">
        <v>452</v>
      </c>
      <c r="G48" s="42">
        <v>563</v>
      </c>
      <c r="H48" s="41">
        <v>2245</v>
      </c>
      <c r="I48" s="41">
        <v>2120</v>
      </c>
    </row>
    <row r="49" spans="2:14" x14ac:dyDescent="0.25">
      <c r="B49" s="169"/>
      <c r="C49" s="97" t="s">
        <v>113</v>
      </c>
      <c r="D49" s="41">
        <v>5610</v>
      </c>
      <c r="E49" s="42">
        <v>878</v>
      </c>
      <c r="F49" s="42">
        <v>211</v>
      </c>
      <c r="G49" s="42">
        <v>229</v>
      </c>
      <c r="H49" s="41">
        <v>2789</v>
      </c>
      <c r="I49" s="41">
        <v>1503</v>
      </c>
    </row>
    <row r="50" spans="2:14" x14ac:dyDescent="0.25">
      <c r="B50" s="169">
        <v>2019</v>
      </c>
      <c r="C50" s="97" t="s">
        <v>110</v>
      </c>
      <c r="D50" s="41">
        <v>8627</v>
      </c>
      <c r="E50" s="42">
        <v>240</v>
      </c>
      <c r="F50" s="42">
        <v>369</v>
      </c>
      <c r="G50" s="42">
        <v>144</v>
      </c>
      <c r="H50" s="41">
        <v>6095</v>
      </c>
      <c r="I50" s="41">
        <v>1779</v>
      </c>
      <c r="J50" s="43">
        <f t="shared" ref="J50:J58" si="9">+((E50/E46)-1)*100</f>
        <v>-18.644067796610166</v>
      </c>
      <c r="K50" s="43">
        <f t="shared" ref="K50:K58" si="10">+((F50/F46)-1)*100</f>
        <v>-61.761658031088082</v>
      </c>
      <c r="L50" s="43">
        <f t="shared" ref="L50:L58" si="11">+((G50/G46)-1)*100</f>
        <v>-20.441988950276247</v>
      </c>
      <c r="M50" s="43">
        <f t="shared" ref="M50:M58" si="12">+((H50/H46)-1)*100</f>
        <v>100.55939453767687</v>
      </c>
      <c r="N50" s="43">
        <f t="shared" ref="N50:N58" si="13">+((I50/I46)-1)*100</f>
        <v>-48.164335664335667</v>
      </c>
    </row>
    <row r="51" spans="2:14" x14ac:dyDescent="0.25">
      <c r="B51" s="169"/>
      <c r="C51" s="97" t="s">
        <v>111</v>
      </c>
      <c r="D51" s="41">
        <v>4216</v>
      </c>
      <c r="E51" s="42">
        <v>366</v>
      </c>
      <c r="F51" s="42">
        <v>718</v>
      </c>
      <c r="G51" s="42">
        <v>764</v>
      </c>
      <c r="H51" s="41">
        <v>1022</v>
      </c>
      <c r="I51" s="41">
        <v>1346</v>
      </c>
      <c r="J51" s="43">
        <f t="shared" si="9"/>
        <v>171.11111111111111</v>
      </c>
      <c r="K51" s="43">
        <f t="shared" si="10"/>
        <v>-41.002465078060801</v>
      </c>
      <c r="L51" s="43">
        <f t="shared" si="11"/>
        <v>77.262180974477971</v>
      </c>
      <c r="M51" s="43">
        <f t="shared" si="12"/>
        <v>-72.905620360551438</v>
      </c>
      <c r="N51" s="43">
        <f t="shared" si="13"/>
        <v>-65.478327776352913</v>
      </c>
    </row>
    <row r="52" spans="2:14" x14ac:dyDescent="0.25">
      <c r="B52" s="169"/>
      <c r="C52" s="97" t="s">
        <v>112</v>
      </c>
      <c r="D52" s="41">
        <v>4326</v>
      </c>
      <c r="E52" s="42">
        <v>390</v>
      </c>
      <c r="F52" s="42">
        <v>626</v>
      </c>
      <c r="G52" s="42">
        <v>351</v>
      </c>
      <c r="H52" s="41">
        <v>1005</v>
      </c>
      <c r="I52" s="41">
        <v>1954</v>
      </c>
      <c r="J52" s="43">
        <f t="shared" si="9"/>
        <v>-29.34782608695652</v>
      </c>
      <c r="K52" s="43">
        <f t="shared" si="10"/>
        <v>38.495575221238944</v>
      </c>
      <c r="L52" s="43">
        <f t="shared" si="11"/>
        <v>-37.655417406749557</v>
      </c>
      <c r="M52" s="43">
        <f t="shared" si="12"/>
        <v>-55.233853006681514</v>
      </c>
      <c r="N52" s="43">
        <f t="shared" si="13"/>
        <v>-7.8301886792452873</v>
      </c>
    </row>
    <row r="53" spans="2:14" x14ac:dyDescent="0.25">
      <c r="B53" s="169"/>
      <c r="C53" s="97" t="s">
        <v>113</v>
      </c>
      <c r="D53" s="41">
        <v>4872</v>
      </c>
      <c r="E53" s="42">
        <v>279</v>
      </c>
      <c r="F53" s="42">
        <v>470</v>
      </c>
      <c r="G53" s="42">
        <v>818</v>
      </c>
      <c r="H53" s="41">
        <v>1842</v>
      </c>
      <c r="I53" s="41">
        <v>1463</v>
      </c>
      <c r="J53" s="43">
        <f t="shared" si="9"/>
        <v>-68.223234624145789</v>
      </c>
      <c r="K53" s="43">
        <f t="shared" si="10"/>
        <v>122.74881516587679</v>
      </c>
      <c r="L53" s="43">
        <f t="shared" si="11"/>
        <v>257.2052401746725</v>
      </c>
      <c r="M53" s="43">
        <f t="shared" si="12"/>
        <v>-33.954822517031189</v>
      </c>
      <c r="N53" s="43">
        <f t="shared" si="13"/>
        <v>-2.6613439787092519</v>
      </c>
    </row>
    <row r="54" spans="2:14" x14ac:dyDescent="0.25">
      <c r="B54" s="169">
        <v>2020</v>
      </c>
      <c r="C54" s="97" t="s">
        <v>110</v>
      </c>
      <c r="D54" s="41">
        <v>4393</v>
      </c>
      <c r="E54" s="42">
        <v>192</v>
      </c>
      <c r="F54" s="42">
        <v>490</v>
      </c>
      <c r="G54" s="42">
        <v>508</v>
      </c>
      <c r="H54" s="41">
        <v>1799</v>
      </c>
      <c r="I54" s="41">
        <v>1404</v>
      </c>
      <c r="J54" s="43">
        <f t="shared" si="9"/>
        <v>-19.999999999999996</v>
      </c>
      <c r="K54" s="43">
        <f t="shared" si="10"/>
        <v>32.791327913279119</v>
      </c>
      <c r="L54" s="43">
        <f t="shared" si="11"/>
        <v>252.77777777777777</v>
      </c>
      <c r="M54" s="43">
        <f t="shared" si="12"/>
        <v>-70.484003281378179</v>
      </c>
      <c r="N54" s="43">
        <f t="shared" si="13"/>
        <v>-21.079258010118039</v>
      </c>
    </row>
    <row r="55" spans="2:14" x14ac:dyDescent="0.25">
      <c r="B55" s="169"/>
      <c r="C55" s="97" t="s">
        <v>111</v>
      </c>
      <c r="D55" s="41">
        <v>5337</v>
      </c>
      <c r="E55" s="42">
        <v>106</v>
      </c>
      <c r="F55" s="42">
        <v>147</v>
      </c>
      <c r="G55" s="42">
        <v>314</v>
      </c>
      <c r="H55" s="41">
        <v>2626</v>
      </c>
      <c r="I55" s="41">
        <v>2144</v>
      </c>
      <c r="J55" s="43">
        <f t="shared" si="9"/>
        <v>-71.038251366120221</v>
      </c>
      <c r="K55" s="43">
        <f>+((F55/F51)-1)*100</f>
        <v>-79.526462395543177</v>
      </c>
      <c r="L55" s="43">
        <f t="shared" si="11"/>
        <v>-58.900523560209429</v>
      </c>
      <c r="M55" s="43">
        <f t="shared" si="12"/>
        <v>156.94716242661445</v>
      </c>
      <c r="N55" s="43">
        <f t="shared" si="13"/>
        <v>59.286775631500731</v>
      </c>
    </row>
    <row r="56" spans="2:14" x14ac:dyDescent="0.25">
      <c r="B56" s="169"/>
      <c r="C56" s="97" t="s">
        <v>112</v>
      </c>
      <c r="D56" s="41">
        <v>3785</v>
      </c>
      <c r="E56" s="42">
        <v>176</v>
      </c>
      <c r="F56" s="42">
        <v>359</v>
      </c>
      <c r="G56" s="42">
        <v>390</v>
      </c>
      <c r="H56" s="41">
        <v>1766</v>
      </c>
      <c r="I56" s="41">
        <v>1094</v>
      </c>
      <c r="J56" s="43">
        <f t="shared" si="9"/>
        <v>-54.871794871794876</v>
      </c>
      <c r="K56" s="43">
        <f t="shared" si="10"/>
        <v>-42.651757188498408</v>
      </c>
      <c r="L56" s="43">
        <f t="shared" si="11"/>
        <v>11.111111111111116</v>
      </c>
      <c r="M56" s="43">
        <f t="shared" si="12"/>
        <v>75.72139303482588</v>
      </c>
      <c r="N56" s="43">
        <f t="shared" si="13"/>
        <v>-44.012282497441149</v>
      </c>
    </row>
    <row r="57" spans="2:14" x14ac:dyDescent="0.25">
      <c r="B57" s="169"/>
      <c r="C57" s="97" t="s">
        <v>113</v>
      </c>
      <c r="D57" s="41">
        <v>3420</v>
      </c>
      <c r="E57" s="42">
        <v>203</v>
      </c>
      <c r="F57" s="42">
        <v>365</v>
      </c>
      <c r="G57" s="42">
        <v>162</v>
      </c>
      <c r="H57" s="41">
        <v>1545</v>
      </c>
      <c r="I57" s="41">
        <v>1145</v>
      </c>
      <c r="J57" s="43">
        <f t="shared" si="9"/>
        <v>-27.24014336917563</v>
      </c>
      <c r="K57" s="43">
        <f t="shared" si="10"/>
        <v>-22.340425531914899</v>
      </c>
      <c r="L57" s="43">
        <f t="shared" si="11"/>
        <v>-80.195599022004899</v>
      </c>
      <c r="M57" s="43">
        <f t="shared" si="12"/>
        <v>-16.12377850162866</v>
      </c>
      <c r="N57" s="43">
        <f t="shared" si="13"/>
        <v>-21.736158578263844</v>
      </c>
    </row>
    <row r="58" spans="2:14" x14ac:dyDescent="0.25">
      <c r="B58" s="169">
        <v>2021</v>
      </c>
      <c r="C58" s="97" t="s">
        <v>110</v>
      </c>
      <c r="D58" s="41">
        <v>2090</v>
      </c>
      <c r="E58" s="42">
        <v>155</v>
      </c>
      <c r="F58" s="42">
        <v>147</v>
      </c>
      <c r="G58" s="42">
        <v>108</v>
      </c>
      <c r="H58" s="41">
        <v>834</v>
      </c>
      <c r="I58" s="41">
        <v>846</v>
      </c>
      <c r="J58" s="43">
        <f t="shared" si="9"/>
        <v>-19.270833333333336</v>
      </c>
      <c r="K58" s="43">
        <f t="shared" si="10"/>
        <v>-70</v>
      </c>
      <c r="L58" s="43">
        <f t="shared" si="11"/>
        <v>-78.740157480314949</v>
      </c>
      <c r="M58" s="43">
        <f t="shared" si="12"/>
        <v>-53.640911617565315</v>
      </c>
      <c r="N58" s="43">
        <f t="shared" si="13"/>
        <v>-39.743589743589745</v>
      </c>
    </row>
    <row r="59" spans="2:14" x14ac:dyDescent="0.25">
      <c r="B59" s="169"/>
      <c r="C59" s="97" t="s">
        <v>111</v>
      </c>
      <c r="D59" s="41">
        <v>2318</v>
      </c>
      <c r="E59" s="42">
        <v>186</v>
      </c>
      <c r="F59" s="42">
        <v>140</v>
      </c>
      <c r="G59" s="42">
        <v>175</v>
      </c>
      <c r="H59" s="41">
        <v>993</v>
      </c>
      <c r="I59" s="41">
        <v>824</v>
      </c>
      <c r="J59" s="43">
        <f t="shared" ref="J59:K59" si="14">+((E59/E55)-1)*100</f>
        <v>75.471698113207552</v>
      </c>
      <c r="K59" s="43">
        <f t="shared" si="14"/>
        <v>-4.7619047619047672</v>
      </c>
      <c r="L59" s="43">
        <f t="shared" ref="L59" si="15">+((G59/G55)-1)*100</f>
        <v>-44.267515923566883</v>
      </c>
      <c r="M59" s="43">
        <f t="shared" ref="M59" si="16">+((H59/H55)-1)*100</f>
        <v>-62.185833968012183</v>
      </c>
      <c r="N59" s="43">
        <f t="shared" ref="N59" si="17">+((I59/I55)-1)*100</f>
        <v>-61.567164179104481</v>
      </c>
    </row>
    <row r="60" spans="2:14" x14ac:dyDescent="0.25">
      <c r="B60" s="169"/>
      <c r="C60" s="97" t="s">
        <v>112</v>
      </c>
      <c r="D60" s="41">
        <f>E60+F60+G60+H60+I60</f>
        <v>4916</v>
      </c>
      <c r="E60" s="42">
        <v>181</v>
      </c>
      <c r="F60" s="42">
        <v>187</v>
      </c>
      <c r="G60" s="42">
        <v>192</v>
      </c>
      <c r="H60" s="41">
        <v>3124</v>
      </c>
      <c r="I60" s="41">
        <v>1232</v>
      </c>
      <c r="J60" s="43">
        <f t="shared" ref="J60:N61" si="18">+((E60/E56)-1)*100</f>
        <v>2.8409090909090828</v>
      </c>
      <c r="K60" s="43">
        <f t="shared" si="18"/>
        <v>-47.910863509749305</v>
      </c>
      <c r="L60" s="43">
        <f t="shared" si="18"/>
        <v>-50.769230769230766</v>
      </c>
      <c r="M60" s="43">
        <f t="shared" si="18"/>
        <v>76.896942242355621</v>
      </c>
      <c r="N60" s="43">
        <f t="shared" si="18"/>
        <v>12.614259597806221</v>
      </c>
    </row>
    <row r="61" spans="2:14" x14ac:dyDescent="0.25">
      <c r="B61" s="169"/>
      <c r="C61" s="97" t="s">
        <v>113</v>
      </c>
      <c r="D61" s="41">
        <v>2437</v>
      </c>
      <c r="E61" s="42">
        <v>299</v>
      </c>
      <c r="F61" s="42">
        <v>257</v>
      </c>
      <c r="G61" s="42">
        <v>102</v>
      </c>
      <c r="H61" s="41">
        <v>1047</v>
      </c>
      <c r="I61" s="41">
        <v>732</v>
      </c>
      <c r="J61" s="43">
        <f t="shared" ref="J61:K62" si="19">+((E61/E57)-1)*100</f>
        <v>47.290640394088676</v>
      </c>
      <c r="K61" s="43">
        <f t="shared" si="19"/>
        <v>-29.589041095890412</v>
      </c>
      <c r="L61" s="43">
        <f t="shared" si="18"/>
        <v>-37.037037037037038</v>
      </c>
      <c r="M61" s="43">
        <f t="shared" si="18"/>
        <v>-32.23300970873786</v>
      </c>
      <c r="N61" s="43">
        <f t="shared" si="18"/>
        <v>-36.069868995633193</v>
      </c>
    </row>
    <row r="62" spans="2:14" ht="21.75" customHeight="1" x14ac:dyDescent="0.25">
      <c r="B62" s="162">
        <v>2022</v>
      </c>
      <c r="C62" s="97" t="s">
        <v>110</v>
      </c>
      <c r="D62" s="41">
        <v>2041</v>
      </c>
      <c r="E62" s="42">
        <v>114</v>
      </c>
      <c r="F62" s="42">
        <v>164</v>
      </c>
      <c r="G62" s="42">
        <v>129</v>
      </c>
      <c r="H62" s="41">
        <v>966</v>
      </c>
      <c r="I62" s="41">
        <v>668</v>
      </c>
      <c r="J62" s="43">
        <f t="shared" si="19"/>
        <v>-26.451612903225808</v>
      </c>
      <c r="K62" s="43">
        <f t="shared" si="19"/>
        <v>11.564625850340127</v>
      </c>
      <c r="L62" s="43">
        <f t="shared" ref="L62:N62" si="20">+((G62/G58)-1)*100</f>
        <v>19.444444444444443</v>
      </c>
      <c r="M62" s="43">
        <f t="shared" si="20"/>
        <v>15.827338129496393</v>
      </c>
      <c r="N62" s="43">
        <f t="shared" si="20"/>
        <v>-21.040189125295505</v>
      </c>
    </row>
    <row r="63" spans="2:14" ht="21.75" customHeight="1" x14ac:dyDescent="0.25">
      <c r="B63" s="163"/>
      <c r="C63" s="97" t="s">
        <v>111</v>
      </c>
      <c r="D63" s="41">
        <v>2230</v>
      </c>
      <c r="E63" s="42">
        <v>289</v>
      </c>
      <c r="F63" s="42">
        <v>295</v>
      </c>
      <c r="G63" s="42">
        <v>81</v>
      </c>
      <c r="H63" s="41">
        <v>1026</v>
      </c>
      <c r="I63" s="41">
        <v>539</v>
      </c>
      <c r="J63" s="43">
        <f t="shared" ref="J63:N63" si="21">+((E63/E59)-1)*100</f>
        <v>55.376344086021504</v>
      </c>
      <c r="K63" s="43">
        <f t="shared" si="21"/>
        <v>110.71428571428572</v>
      </c>
      <c r="L63" s="43">
        <f t="shared" si="21"/>
        <v>-53.714285714285715</v>
      </c>
      <c r="M63" s="43">
        <f t="shared" si="21"/>
        <v>3.3232628398791597</v>
      </c>
      <c r="N63" s="43">
        <f t="shared" si="21"/>
        <v>-34.587378640776699</v>
      </c>
    </row>
    <row r="64" spans="2:14" ht="21.75" customHeight="1" x14ac:dyDescent="0.25">
      <c r="B64" s="163"/>
      <c r="C64" s="97" t="s">
        <v>112</v>
      </c>
      <c r="D64" s="41">
        <v>3354</v>
      </c>
      <c r="E64" s="42">
        <v>217</v>
      </c>
      <c r="F64" s="42">
        <v>687</v>
      </c>
      <c r="G64" s="42">
        <v>266</v>
      </c>
      <c r="H64" s="41">
        <v>905</v>
      </c>
      <c r="I64" s="41">
        <v>1279</v>
      </c>
      <c r="J64" s="43">
        <f>+((E64/E60)-1)*100</f>
        <v>19.889502762430933</v>
      </c>
      <c r="K64" s="43">
        <f>+((F64/F60)-1)*100</f>
        <v>267.37967914438502</v>
      </c>
      <c r="L64" s="43">
        <f t="shared" ref="J64:N68" si="22">+((G64/G60)-1)*100</f>
        <v>38.541666666666671</v>
      </c>
      <c r="M64" s="43">
        <f t="shared" si="22"/>
        <v>-71.030729833546729</v>
      </c>
      <c r="N64" s="43">
        <f t="shared" si="22"/>
        <v>3.8149350649350655</v>
      </c>
    </row>
    <row r="65" spans="2:14" ht="21.75" customHeight="1" x14ac:dyDescent="0.25">
      <c r="B65" s="163"/>
      <c r="C65" s="97" t="s">
        <v>113</v>
      </c>
      <c r="D65" s="41">
        <v>3610</v>
      </c>
      <c r="E65" s="42">
        <v>169</v>
      </c>
      <c r="F65" s="42">
        <v>167</v>
      </c>
      <c r="G65" s="42">
        <v>78</v>
      </c>
      <c r="H65" s="41">
        <v>2116</v>
      </c>
      <c r="I65" s="41">
        <v>1080</v>
      </c>
      <c r="J65" s="43">
        <f t="shared" si="22"/>
        <v>-43.478260869565219</v>
      </c>
      <c r="K65" s="43">
        <f t="shared" si="22"/>
        <v>-35.019455252918284</v>
      </c>
      <c r="L65" s="43">
        <f>+((G65/G61)-1)*100</f>
        <v>-23.529411764705888</v>
      </c>
      <c r="M65" s="43">
        <f t="shared" si="22"/>
        <v>102.10124164278893</v>
      </c>
      <c r="N65" s="43">
        <f t="shared" si="22"/>
        <v>47.540983606557383</v>
      </c>
    </row>
    <row r="66" spans="2:14" ht="25.5" customHeight="1" x14ac:dyDescent="0.25">
      <c r="B66" s="138">
        <v>2023</v>
      </c>
      <c r="C66" s="97" t="s">
        <v>110</v>
      </c>
      <c r="D66" s="41">
        <v>2219</v>
      </c>
      <c r="E66" s="42">
        <v>133</v>
      </c>
      <c r="F66" s="42">
        <v>88</v>
      </c>
      <c r="G66" s="42">
        <v>316</v>
      </c>
      <c r="H66" s="41">
        <v>1155</v>
      </c>
      <c r="I66" s="41">
        <v>527</v>
      </c>
      <c r="J66" s="43">
        <f t="shared" si="22"/>
        <v>16.666666666666675</v>
      </c>
      <c r="K66" s="43">
        <f>+((F66/F62)-1)*100</f>
        <v>-46.341463414634141</v>
      </c>
      <c r="L66" s="43">
        <f>+((G66/G62)-1)*100</f>
        <v>144.9612403100775</v>
      </c>
      <c r="M66" s="43">
        <f t="shared" si="22"/>
        <v>19.565217391304344</v>
      </c>
      <c r="N66" s="43">
        <f t="shared" si="22"/>
        <v>-21.107784431137723</v>
      </c>
    </row>
    <row r="67" spans="2:14" ht="25.5" customHeight="1" x14ac:dyDescent="0.25">
      <c r="B67" s="141"/>
      <c r="C67" s="97" t="s">
        <v>111</v>
      </c>
      <c r="D67" s="41">
        <v>1887</v>
      </c>
      <c r="E67" s="42">
        <v>120</v>
      </c>
      <c r="F67" s="42">
        <v>217</v>
      </c>
      <c r="G67" s="42">
        <v>87</v>
      </c>
      <c r="H67" s="41">
        <v>917</v>
      </c>
      <c r="I67" s="41">
        <v>546</v>
      </c>
      <c r="J67" s="43">
        <f t="shared" si="22"/>
        <v>-58.477508650519042</v>
      </c>
      <c r="K67" s="43">
        <f>+((F67/F63)-1)*100</f>
        <v>-26.440677966101699</v>
      </c>
      <c r="L67" s="43">
        <f>+((G67/G63)-1)*100</f>
        <v>7.4074074074074181</v>
      </c>
      <c r="M67" s="43">
        <f t="shared" si="22"/>
        <v>-10.623781676413257</v>
      </c>
      <c r="N67" s="43">
        <f t="shared" si="22"/>
        <v>1.298701298701288</v>
      </c>
    </row>
    <row r="68" spans="2:14" ht="25.5" customHeight="1" x14ac:dyDescent="0.25">
      <c r="B68" s="148"/>
      <c r="C68" s="97" t="s">
        <v>112</v>
      </c>
      <c r="D68" s="41">
        <v>3134</v>
      </c>
      <c r="E68" s="42">
        <v>274</v>
      </c>
      <c r="F68" s="42">
        <v>377</v>
      </c>
      <c r="G68" s="42">
        <v>343</v>
      </c>
      <c r="H68" s="41">
        <v>1142</v>
      </c>
      <c r="I68" s="41">
        <v>998</v>
      </c>
      <c r="J68" s="43">
        <f>+((E68/E64)-1)*100</f>
        <v>26.26728110599079</v>
      </c>
      <c r="K68" s="43">
        <f>+((F68/F64)-1)*100</f>
        <v>-45.12372634643377</v>
      </c>
      <c r="L68" s="43">
        <f>+((G68/G64)-1)*100</f>
        <v>28.947368421052634</v>
      </c>
      <c r="M68" s="43">
        <f t="shared" si="22"/>
        <v>26.187845303867398</v>
      </c>
      <c r="N68" s="43">
        <f t="shared" si="22"/>
        <v>-21.970289288506649</v>
      </c>
    </row>
    <row r="69" spans="2:14" x14ac:dyDescent="0.25">
      <c r="B69" s="48" t="s">
        <v>62</v>
      </c>
    </row>
    <row r="72" spans="2:14" x14ac:dyDescent="0.25">
      <c r="B72" s="39" t="s">
        <v>145</v>
      </c>
    </row>
    <row r="73" spans="2:14" x14ac:dyDescent="0.25">
      <c r="B73" s="39"/>
      <c r="L73" s="51"/>
      <c r="M73" s="51"/>
    </row>
    <row r="74" spans="2:14" x14ac:dyDescent="0.25">
      <c r="B74" s="169" t="s">
        <v>0</v>
      </c>
      <c r="C74" s="169" t="s">
        <v>1</v>
      </c>
      <c r="D74" s="169" t="s">
        <v>26</v>
      </c>
      <c r="E74" s="167" t="s">
        <v>10</v>
      </c>
      <c r="F74" s="221"/>
      <c r="G74" s="221"/>
      <c r="H74" s="221"/>
      <c r="I74" s="221"/>
      <c r="J74" s="52"/>
      <c r="K74" s="52"/>
      <c r="L74" s="51"/>
      <c r="M74" s="53"/>
      <c r="N74" s="52"/>
    </row>
    <row r="75" spans="2:14" x14ac:dyDescent="0.25">
      <c r="B75" s="169"/>
      <c r="C75" s="169"/>
      <c r="D75" s="169"/>
      <c r="E75" s="40" t="s">
        <v>7</v>
      </c>
      <c r="F75" s="222" t="s">
        <v>8</v>
      </c>
      <c r="G75" s="222"/>
      <c r="H75" s="222" t="s">
        <v>9</v>
      </c>
      <c r="I75" s="167"/>
      <c r="J75" s="52"/>
      <c r="K75" s="52"/>
      <c r="L75" s="54"/>
      <c r="M75" s="55"/>
      <c r="N75" s="52"/>
    </row>
    <row r="76" spans="2:14" x14ac:dyDescent="0.25">
      <c r="B76" s="169"/>
      <c r="C76" s="169"/>
      <c r="D76" s="169"/>
      <c r="E76" s="167" t="s">
        <v>11</v>
      </c>
      <c r="F76" s="221"/>
      <c r="G76" s="221"/>
      <c r="H76" s="221"/>
      <c r="I76" s="221"/>
      <c r="J76" s="52"/>
      <c r="K76" s="52"/>
      <c r="L76" s="53"/>
      <c r="M76" s="52"/>
      <c r="N76" s="52"/>
    </row>
    <row r="77" spans="2:14" ht="46.5" customHeight="1" x14ac:dyDescent="0.25">
      <c r="B77" s="169"/>
      <c r="C77" s="169"/>
      <c r="D77" s="169"/>
      <c r="E77" s="12" t="s">
        <v>2</v>
      </c>
      <c r="F77" s="12" t="s">
        <v>3</v>
      </c>
      <c r="G77" s="12" t="s">
        <v>4</v>
      </c>
      <c r="H77" s="12" t="s">
        <v>5</v>
      </c>
      <c r="I77" s="56" t="s">
        <v>6</v>
      </c>
      <c r="J77" s="11"/>
      <c r="K77" s="11"/>
      <c r="L77" s="11"/>
      <c r="M77" s="11"/>
      <c r="N77" s="11"/>
    </row>
    <row r="78" spans="2:14" x14ac:dyDescent="0.25">
      <c r="B78" s="169">
        <v>2018</v>
      </c>
      <c r="C78" s="97" t="s">
        <v>110</v>
      </c>
      <c r="D78" s="43">
        <f t="shared" ref="D78:D100" si="23">+D46/D14</f>
        <v>4.4225824482951372</v>
      </c>
      <c r="E78" s="43">
        <f t="shared" ref="E78:I78" si="24">+E46/E14</f>
        <v>1.9536423841059603</v>
      </c>
      <c r="F78" s="43">
        <f t="shared" si="24"/>
        <v>6.7482517482517483</v>
      </c>
      <c r="G78" s="43">
        <f t="shared" si="24"/>
        <v>2.3506493506493507</v>
      </c>
      <c r="H78" s="43">
        <f t="shared" si="24"/>
        <v>4.2863187588152325</v>
      </c>
      <c r="I78" s="43">
        <f t="shared" si="24"/>
        <v>4.8406205923836385</v>
      </c>
    </row>
    <row r="79" spans="2:14" x14ac:dyDescent="0.25">
      <c r="B79" s="169"/>
      <c r="C79" s="97" t="s">
        <v>111</v>
      </c>
      <c r="D79" s="43">
        <f t="shared" si="23"/>
        <v>4.8631687242798352</v>
      </c>
      <c r="E79" s="43">
        <f t="shared" ref="E79:I88" si="25">+E47/E15</f>
        <v>1.2857142857142858</v>
      </c>
      <c r="F79" s="43">
        <f t="shared" si="25"/>
        <v>5.3612334801762112</v>
      </c>
      <c r="G79" s="43">
        <f t="shared" si="25"/>
        <v>5.6710526315789478</v>
      </c>
      <c r="H79" s="43">
        <f t="shared" si="25"/>
        <v>4.8860103626943001</v>
      </c>
      <c r="I79" s="43">
        <f t="shared" si="25"/>
        <v>5.1034031413612562</v>
      </c>
    </row>
    <row r="80" spans="2:14" x14ac:dyDescent="0.25">
      <c r="B80" s="169"/>
      <c r="C80" s="97" t="s">
        <v>112</v>
      </c>
      <c r="D80" s="43">
        <f t="shared" si="23"/>
        <v>3.8246292714377819</v>
      </c>
      <c r="E80" s="43">
        <f t="shared" si="25"/>
        <v>4.2461538461538462</v>
      </c>
      <c r="F80" s="43">
        <f t="shared" si="25"/>
        <v>3.9304347826086956</v>
      </c>
      <c r="G80" s="43">
        <f t="shared" si="25"/>
        <v>6.4712643678160919</v>
      </c>
      <c r="H80" s="43">
        <f t="shared" si="25"/>
        <v>4.4810379241516962</v>
      </c>
      <c r="I80" s="43">
        <f t="shared" si="25"/>
        <v>2.9526462395543174</v>
      </c>
      <c r="L80" s="43"/>
    </row>
    <row r="81" spans="2:14" x14ac:dyDescent="0.25">
      <c r="B81" s="169"/>
      <c r="C81" s="97" t="s">
        <v>113</v>
      </c>
      <c r="D81" s="43">
        <f t="shared" si="23"/>
        <v>3.3077830188679247</v>
      </c>
      <c r="E81" s="43">
        <f t="shared" si="25"/>
        <v>6.13986013986014</v>
      </c>
      <c r="F81" s="43">
        <f t="shared" si="25"/>
        <v>1.8347826086956522</v>
      </c>
      <c r="G81" s="43">
        <f t="shared" si="25"/>
        <v>2.3131313131313131</v>
      </c>
      <c r="H81" s="43">
        <f t="shared" si="25"/>
        <v>3.9672830725462305</v>
      </c>
      <c r="I81" s="43">
        <f t="shared" si="25"/>
        <v>2.3632075471698113</v>
      </c>
    </row>
    <row r="82" spans="2:14" x14ac:dyDescent="0.25">
      <c r="B82" s="169">
        <v>2019</v>
      </c>
      <c r="C82" s="97" t="s">
        <v>110</v>
      </c>
      <c r="D82" s="43">
        <f t="shared" si="23"/>
        <v>4.7874583795782462</v>
      </c>
      <c r="E82" s="43">
        <f t="shared" si="25"/>
        <v>1.9672131147540983</v>
      </c>
      <c r="F82" s="43">
        <f t="shared" si="25"/>
        <v>3.9255319148936172</v>
      </c>
      <c r="G82" s="43">
        <f t="shared" si="25"/>
        <v>2.25</v>
      </c>
      <c r="H82" s="43">
        <f t="shared" si="25"/>
        <v>6.1815415821501016</v>
      </c>
      <c r="I82" s="43">
        <f t="shared" si="25"/>
        <v>3.3190298507462686</v>
      </c>
      <c r="J82" s="43"/>
      <c r="K82" s="43"/>
      <c r="M82" s="43"/>
      <c r="N82" s="43"/>
    </row>
    <row r="83" spans="2:14" x14ac:dyDescent="0.25">
      <c r="B83" s="169"/>
      <c r="C83" s="97" t="s">
        <v>111</v>
      </c>
      <c r="D83" s="43">
        <f t="shared" si="23"/>
        <v>4.5236051502145926</v>
      </c>
      <c r="E83" s="43">
        <f t="shared" si="25"/>
        <v>4.1123595505617976</v>
      </c>
      <c r="F83" s="43">
        <f t="shared" si="25"/>
        <v>6.5871559633027523</v>
      </c>
      <c r="G83" s="43">
        <f t="shared" si="25"/>
        <v>12.524590163934427</v>
      </c>
      <c r="H83" s="43">
        <f t="shared" si="25"/>
        <v>3.0236686390532546</v>
      </c>
      <c r="I83" s="43">
        <f t="shared" si="25"/>
        <v>4.017910447761194</v>
      </c>
      <c r="J83" s="43"/>
      <c r="K83" s="43"/>
      <c r="L83" s="43"/>
      <c r="M83" s="43"/>
      <c r="N83" s="43"/>
    </row>
    <row r="84" spans="2:14" x14ac:dyDescent="0.25">
      <c r="B84" s="169"/>
      <c r="C84" s="97" t="s">
        <v>112</v>
      </c>
      <c r="D84" s="43">
        <f t="shared" si="23"/>
        <v>3.0251748251748252</v>
      </c>
      <c r="E84" s="43">
        <f t="shared" si="25"/>
        <v>1.1607142857142858</v>
      </c>
      <c r="F84" s="43">
        <f t="shared" si="25"/>
        <v>5.2166666666666668</v>
      </c>
      <c r="G84" s="43">
        <f t="shared" si="25"/>
        <v>3.342857142857143</v>
      </c>
      <c r="H84" s="43">
        <f t="shared" si="25"/>
        <v>2.5</v>
      </c>
      <c r="I84" s="43">
        <f t="shared" si="25"/>
        <v>4.1841541755888647</v>
      </c>
      <c r="J84" s="43"/>
      <c r="K84" s="43"/>
      <c r="L84" s="43"/>
      <c r="M84" s="43"/>
      <c r="N84" s="43"/>
    </row>
    <row r="85" spans="2:14" x14ac:dyDescent="0.25">
      <c r="B85" s="169"/>
      <c r="C85" s="97" t="s">
        <v>113</v>
      </c>
      <c r="D85" s="43">
        <f t="shared" si="23"/>
        <v>2.6842975206611572</v>
      </c>
      <c r="E85" s="43">
        <f t="shared" si="25"/>
        <v>1.2511210762331839</v>
      </c>
      <c r="F85" s="43">
        <f t="shared" si="25"/>
        <v>2.8658536585365852</v>
      </c>
      <c r="G85" s="43">
        <f t="shared" si="25"/>
        <v>7.7904761904761903</v>
      </c>
      <c r="H85" s="43">
        <f t="shared" si="25"/>
        <v>2.5371900826446283</v>
      </c>
      <c r="I85" s="43">
        <f t="shared" si="25"/>
        <v>2.4505862646566166</v>
      </c>
      <c r="J85" s="43"/>
      <c r="K85" s="43"/>
      <c r="L85" s="43"/>
      <c r="M85" s="43"/>
      <c r="N85" s="43"/>
    </row>
    <row r="86" spans="2:14" x14ac:dyDescent="0.25">
      <c r="B86" s="169">
        <v>2020</v>
      </c>
      <c r="C86" s="97" t="s">
        <v>110</v>
      </c>
      <c r="D86" s="43">
        <f t="shared" si="23"/>
        <v>3.6577851790174853</v>
      </c>
      <c r="E86" s="43">
        <f t="shared" si="25"/>
        <v>1.3812949640287771</v>
      </c>
      <c r="F86" s="43">
        <f t="shared" si="25"/>
        <v>4.7572815533980579</v>
      </c>
      <c r="G86" s="43">
        <f t="shared" si="25"/>
        <v>7.5820895522388057</v>
      </c>
      <c r="H86" s="43">
        <f t="shared" si="25"/>
        <v>4.2935560859188548</v>
      </c>
      <c r="I86" s="43">
        <f t="shared" si="25"/>
        <v>2.9682875264270612</v>
      </c>
      <c r="J86" s="43"/>
      <c r="K86" s="43"/>
      <c r="L86" s="43"/>
      <c r="M86" s="43"/>
      <c r="N86" s="43"/>
    </row>
    <row r="87" spans="2:14" x14ac:dyDescent="0.25">
      <c r="B87" s="169"/>
      <c r="C87" s="97" t="s">
        <v>111</v>
      </c>
      <c r="D87" s="43">
        <f t="shared" si="23"/>
        <v>5.3263473053892216</v>
      </c>
      <c r="E87" s="43">
        <f t="shared" si="25"/>
        <v>1.452054794520548</v>
      </c>
      <c r="F87" s="43">
        <f t="shared" si="25"/>
        <v>1.7926829268292683</v>
      </c>
      <c r="G87" s="43">
        <f t="shared" si="25"/>
        <v>6.6808510638297873</v>
      </c>
      <c r="H87" s="43">
        <f t="shared" si="25"/>
        <v>7.7463126843657815</v>
      </c>
      <c r="I87" s="43">
        <f t="shared" si="25"/>
        <v>4.6507592190889371</v>
      </c>
      <c r="J87" s="43"/>
      <c r="K87" s="43"/>
      <c r="L87" s="43"/>
      <c r="M87" s="43"/>
      <c r="N87" s="43"/>
    </row>
    <row r="88" spans="2:14" x14ac:dyDescent="0.25">
      <c r="B88" s="169"/>
      <c r="C88" s="97" t="s">
        <v>112</v>
      </c>
      <c r="D88" s="43">
        <f t="shared" si="23"/>
        <v>3.1726739312657166</v>
      </c>
      <c r="E88" s="160">
        <f t="shared" si="25"/>
        <v>1.9775280898876404</v>
      </c>
      <c r="F88" s="43">
        <f t="shared" si="25"/>
        <v>2.4256756756756759</v>
      </c>
      <c r="G88" s="43">
        <f t="shared" si="25"/>
        <v>6.7241379310344831</v>
      </c>
      <c r="H88" s="43">
        <f t="shared" si="25"/>
        <v>4.5870129870129874</v>
      </c>
      <c r="I88" s="43">
        <f t="shared" si="25"/>
        <v>2.1409001956947162</v>
      </c>
      <c r="J88" s="43"/>
      <c r="K88" s="43"/>
      <c r="L88" s="43"/>
      <c r="M88" s="43"/>
      <c r="N88" s="43"/>
    </row>
    <row r="89" spans="2:14" x14ac:dyDescent="0.25">
      <c r="B89" s="169"/>
      <c r="C89" s="97" t="s">
        <v>113</v>
      </c>
      <c r="D89" s="43">
        <f t="shared" si="23"/>
        <v>2.7986906710310966</v>
      </c>
      <c r="E89" s="160">
        <f t="shared" ref="E89:I98" si="26">+E57/E25</f>
        <v>2.5061728395061729</v>
      </c>
      <c r="F89" s="43">
        <f t="shared" si="26"/>
        <v>3.613861386138614</v>
      </c>
      <c r="G89" s="43">
        <f t="shared" si="26"/>
        <v>2.5714285714285716</v>
      </c>
      <c r="H89" s="43">
        <f t="shared" si="26"/>
        <v>3.418141592920354</v>
      </c>
      <c r="I89" s="43">
        <f t="shared" si="26"/>
        <v>2.1851145038167941</v>
      </c>
      <c r="J89" s="43"/>
      <c r="K89" s="43"/>
      <c r="L89" s="43"/>
      <c r="M89" s="43"/>
      <c r="N89" s="43"/>
    </row>
    <row r="90" spans="2:14" x14ac:dyDescent="0.25">
      <c r="B90" s="169">
        <v>2021</v>
      </c>
      <c r="C90" s="97" t="s">
        <v>110</v>
      </c>
      <c r="D90" s="43">
        <f t="shared" si="23"/>
        <v>1.6978066612510154</v>
      </c>
      <c r="E90" s="160">
        <f t="shared" si="26"/>
        <v>1.8235294117647058</v>
      </c>
      <c r="F90" s="43">
        <f t="shared" si="26"/>
        <v>1.3867924528301887</v>
      </c>
      <c r="G90" s="43">
        <f t="shared" si="26"/>
        <v>1.44</v>
      </c>
      <c r="H90" s="43">
        <f t="shared" si="26"/>
        <v>1.7411273486430063</v>
      </c>
      <c r="I90" s="43">
        <f t="shared" si="26"/>
        <v>1.7407407407407407</v>
      </c>
      <c r="J90" s="43"/>
      <c r="K90" s="43"/>
      <c r="L90" s="43"/>
      <c r="M90" s="43"/>
      <c r="N90" s="43"/>
    </row>
    <row r="91" spans="2:14" x14ac:dyDescent="0.25">
      <c r="B91" s="169"/>
      <c r="C91" s="97" t="s">
        <v>111</v>
      </c>
      <c r="D91" s="43">
        <f t="shared" si="23"/>
        <v>1.3643319599764567</v>
      </c>
      <c r="E91" s="160">
        <f t="shared" si="26"/>
        <v>1.1847133757961783</v>
      </c>
      <c r="F91" s="43">
        <f t="shared" si="26"/>
        <v>1.2068965517241379</v>
      </c>
      <c r="G91" s="43">
        <f t="shared" si="26"/>
        <v>1.6203703703703705</v>
      </c>
      <c r="H91" s="43">
        <f t="shared" si="26"/>
        <v>1.5564263322884013</v>
      </c>
      <c r="I91" s="43">
        <f t="shared" si="26"/>
        <v>1.2117647058823529</v>
      </c>
    </row>
    <row r="92" spans="2:14" x14ac:dyDescent="0.25">
      <c r="B92" s="169"/>
      <c r="C92" s="97" t="s">
        <v>112</v>
      </c>
      <c r="D92" s="43">
        <f t="shared" si="23"/>
        <v>2.5184426229508197</v>
      </c>
      <c r="E92" s="160">
        <f t="shared" si="26"/>
        <v>1.3308823529411764</v>
      </c>
      <c r="F92" s="43">
        <f t="shared" si="26"/>
        <v>1.289655172413793</v>
      </c>
      <c r="G92" s="43">
        <f t="shared" si="26"/>
        <v>1.7297297297297298</v>
      </c>
      <c r="H92" s="43">
        <f t="shared" si="26"/>
        <v>3.7279236276849641</v>
      </c>
      <c r="I92" s="43">
        <f t="shared" si="26"/>
        <v>1.706371191135734</v>
      </c>
    </row>
    <row r="93" spans="2:14" x14ac:dyDescent="0.25">
      <c r="B93" s="169"/>
      <c r="C93" s="97" t="s">
        <v>113</v>
      </c>
      <c r="D93" s="43">
        <f t="shared" si="23"/>
        <v>1.3925714285714286</v>
      </c>
      <c r="E93" s="160">
        <f t="shared" si="26"/>
        <v>2.4916666666666667</v>
      </c>
      <c r="F93" s="43">
        <f t="shared" si="26"/>
        <v>2.3153153153153152</v>
      </c>
      <c r="G93" s="43">
        <f t="shared" si="26"/>
        <v>1.2</v>
      </c>
      <c r="H93" s="43">
        <f t="shared" si="26"/>
        <v>1.4725738396624473</v>
      </c>
      <c r="I93" s="43">
        <f t="shared" si="26"/>
        <v>1.0124481327800829</v>
      </c>
    </row>
    <row r="94" spans="2:14" ht="23.25" customHeight="1" x14ac:dyDescent="0.25">
      <c r="B94" s="162">
        <v>2022</v>
      </c>
      <c r="C94" s="97" t="s">
        <v>110</v>
      </c>
      <c r="D94" s="43">
        <f t="shared" si="23"/>
        <v>1.1852497096399535</v>
      </c>
      <c r="E94" s="160">
        <f t="shared" si="26"/>
        <v>1.1399999999999999</v>
      </c>
      <c r="F94" s="43">
        <f t="shared" si="26"/>
        <v>1.3333333333333333</v>
      </c>
      <c r="G94" s="43">
        <f t="shared" si="26"/>
        <v>1.1834862385321101</v>
      </c>
      <c r="H94" s="43">
        <f t="shared" si="26"/>
        <v>1.4703196347031964</v>
      </c>
      <c r="I94" s="43">
        <f t="shared" si="26"/>
        <v>0.91132332878581168</v>
      </c>
    </row>
    <row r="95" spans="2:14" ht="23.25" customHeight="1" x14ac:dyDescent="0.25">
      <c r="B95" s="163"/>
      <c r="C95" s="97" t="s">
        <v>111</v>
      </c>
      <c r="D95" s="43">
        <f t="shared" si="23"/>
        <v>1.2875288683602772</v>
      </c>
      <c r="E95" s="160">
        <f t="shared" si="26"/>
        <v>2.2578125</v>
      </c>
      <c r="F95" s="43">
        <f t="shared" si="26"/>
        <v>2.4789915966386555</v>
      </c>
      <c r="G95" s="43">
        <f t="shared" si="26"/>
        <v>0.9</v>
      </c>
      <c r="H95" s="43">
        <f t="shared" si="26"/>
        <v>1.4978102189781022</v>
      </c>
      <c r="I95" s="43">
        <f t="shared" si="26"/>
        <v>0.75915492957746478</v>
      </c>
    </row>
    <row r="96" spans="2:14" ht="23.25" customHeight="1" x14ac:dyDescent="0.25">
      <c r="B96" s="163"/>
      <c r="C96" s="97" t="s">
        <v>112</v>
      </c>
      <c r="D96" s="43">
        <f t="shared" si="23"/>
        <v>1.5357142857142858</v>
      </c>
      <c r="E96" s="160">
        <f t="shared" si="26"/>
        <v>1.254335260115607</v>
      </c>
      <c r="F96" s="43">
        <f t="shared" si="26"/>
        <v>3.2102803738317758</v>
      </c>
      <c r="G96" s="43">
        <f t="shared" si="26"/>
        <v>1.9850746268656716</v>
      </c>
      <c r="H96" s="43">
        <f t="shared" si="26"/>
        <v>1.1499364675984751</v>
      </c>
      <c r="I96" s="43">
        <f t="shared" si="26"/>
        <v>1.4600456621004567</v>
      </c>
    </row>
    <row r="97" spans="2:9" ht="23.25" customHeight="1" x14ac:dyDescent="0.25">
      <c r="B97" s="163"/>
      <c r="C97" s="97" t="s">
        <v>113</v>
      </c>
      <c r="D97" s="43">
        <f t="shared" si="23"/>
        <v>1.8068068068068068</v>
      </c>
      <c r="E97" s="160">
        <f t="shared" si="26"/>
        <v>1.3</v>
      </c>
      <c r="F97" s="43">
        <f t="shared" si="26"/>
        <v>0.97093023255813948</v>
      </c>
      <c r="G97" s="43">
        <f t="shared" si="26"/>
        <v>0.74285714285714288</v>
      </c>
      <c r="H97" s="43">
        <f t="shared" si="26"/>
        <v>2.5463297232250302</v>
      </c>
      <c r="I97" s="43">
        <f t="shared" si="26"/>
        <v>1.4210526315789473</v>
      </c>
    </row>
    <row r="98" spans="2:9" ht="23.25" customHeight="1" x14ac:dyDescent="0.25">
      <c r="B98" s="138">
        <v>2023</v>
      </c>
      <c r="C98" s="97" t="s">
        <v>110</v>
      </c>
      <c r="D98" s="43">
        <f t="shared" si="23"/>
        <v>1.3894802755165936</v>
      </c>
      <c r="E98" s="160">
        <f t="shared" si="26"/>
        <v>1.3434343434343434</v>
      </c>
      <c r="F98" s="43">
        <f t="shared" si="26"/>
        <v>0.70967741935483875</v>
      </c>
      <c r="G98" s="43">
        <f t="shared" si="26"/>
        <v>3.4347826086956523</v>
      </c>
      <c r="H98" s="43">
        <f t="shared" si="26"/>
        <v>1.7035398230088497</v>
      </c>
      <c r="I98" s="43">
        <f t="shared" si="26"/>
        <v>0.87251655629139069</v>
      </c>
    </row>
    <row r="99" spans="2:9" ht="23.25" customHeight="1" x14ac:dyDescent="0.25">
      <c r="B99" s="141"/>
      <c r="C99" s="97" t="s">
        <v>111</v>
      </c>
      <c r="D99" s="43">
        <f t="shared" si="23"/>
        <v>1.0448504983388704</v>
      </c>
      <c r="E99" s="160">
        <f t="shared" ref="E99:I100" si="27">+E67/E35</f>
        <v>0.84507042253521125</v>
      </c>
      <c r="F99" s="43">
        <f t="shared" si="27"/>
        <v>1.4276315789473684</v>
      </c>
      <c r="G99" s="43">
        <f t="shared" si="27"/>
        <v>0.81308411214953269</v>
      </c>
      <c r="H99" s="43">
        <f t="shared" si="27"/>
        <v>1.3426061493411421</v>
      </c>
      <c r="I99" s="43">
        <f t="shared" si="27"/>
        <v>0.75623268698060941</v>
      </c>
    </row>
    <row r="100" spans="2:9" ht="23.25" customHeight="1" x14ac:dyDescent="0.25">
      <c r="B100" s="148"/>
      <c r="C100" s="97" t="s">
        <v>112</v>
      </c>
      <c r="D100" s="43">
        <f t="shared" si="23"/>
        <v>1.0688949522510232</v>
      </c>
      <c r="E100" s="160">
        <f t="shared" si="27"/>
        <v>1.3768844221105527</v>
      </c>
      <c r="F100" s="43">
        <f t="shared" si="27"/>
        <v>1.5140562248995983</v>
      </c>
      <c r="G100" s="43">
        <f t="shared" si="27"/>
        <v>1.8440860215053763</v>
      </c>
      <c r="H100" s="43">
        <f t="shared" si="27"/>
        <v>1.0169189670525378</v>
      </c>
      <c r="I100" s="43">
        <f t="shared" si="27"/>
        <v>0.8493617021276596</v>
      </c>
    </row>
    <row r="101" spans="2:9" x14ac:dyDescent="0.25">
      <c r="B101" s="48" t="s">
        <v>70</v>
      </c>
    </row>
    <row r="103" spans="2:9" x14ac:dyDescent="0.25">
      <c r="B103" s="39" t="s">
        <v>146</v>
      </c>
    </row>
    <row r="126" spans="2:2" x14ac:dyDescent="0.25">
      <c r="B126" s="39" t="s">
        <v>147</v>
      </c>
    </row>
    <row r="132" spans="2:3" x14ac:dyDescent="0.25">
      <c r="B132" s="38" t="s">
        <v>28</v>
      </c>
      <c r="C132" s="38" t="s">
        <v>17</v>
      </c>
    </row>
    <row r="133" spans="2:3" x14ac:dyDescent="0.25">
      <c r="B133" s="38" t="s">
        <v>30</v>
      </c>
      <c r="C133" s="38" t="s">
        <v>18</v>
      </c>
    </row>
    <row r="134" spans="2:3" x14ac:dyDescent="0.25">
      <c r="B134" s="38" t="s">
        <v>31</v>
      </c>
    </row>
    <row r="135" spans="2:3" x14ac:dyDescent="0.25">
      <c r="B135" s="38" t="s">
        <v>32</v>
      </c>
    </row>
    <row r="136" spans="2:3" x14ac:dyDescent="0.25">
      <c r="B136" s="38" t="s">
        <v>29</v>
      </c>
    </row>
    <row r="137" spans="2:3" x14ac:dyDescent="0.25">
      <c r="B137" s="38" t="s">
        <v>33</v>
      </c>
    </row>
    <row r="138" spans="2:3" x14ac:dyDescent="0.25">
      <c r="B138" s="38" t="s">
        <v>34</v>
      </c>
    </row>
    <row r="139" spans="2:3" x14ac:dyDescent="0.25">
      <c r="B139" s="38" t="s">
        <v>35</v>
      </c>
    </row>
    <row r="140" spans="2:3" x14ac:dyDescent="0.25">
      <c r="B140" s="38" t="s">
        <v>36</v>
      </c>
    </row>
    <row r="141" spans="2:3" x14ac:dyDescent="0.25">
      <c r="B141" s="38" t="s">
        <v>58</v>
      </c>
    </row>
    <row r="142" spans="2:3" x14ac:dyDescent="0.25">
      <c r="B142" s="38" t="s">
        <v>59</v>
      </c>
    </row>
    <row r="143" spans="2:3" x14ac:dyDescent="0.25">
      <c r="B143" s="38" t="s">
        <v>60</v>
      </c>
    </row>
    <row r="150" spans="2:2" x14ac:dyDescent="0.25">
      <c r="B150" s="39" t="s">
        <v>148</v>
      </c>
    </row>
    <row r="173" spans="2:2" x14ac:dyDescent="0.25">
      <c r="B173" s="39" t="s">
        <v>149</v>
      </c>
    </row>
    <row r="196" spans="2:2" x14ac:dyDescent="0.25">
      <c r="B196" s="39" t="s">
        <v>150</v>
      </c>
    </row>
  </sheetData>
  <mergeCells count="44">
    <mergeCell ref="B26:B29"/>
    <mergeCell ref="B58:B61"/>
    <mergeCell ref="C74:C77"/>
    <mergeCell ref="D74:D77"/>
    <mergeCell ref="B82:B85"/>
    <mergeCell ref="D42:D45"/>
    <mergeCell ref="B30:B33"/>
    <mergeCell ref="B62:B65"/>
    <mergeCell ref="B86:B89"/>
    <mergeCell ref="B90:B93"/>
    <mergeCell ref="E74:I74"/>
    <mergeCell ref="F75:G75"/>
    <mergeCell ref="H75:I75"/>
    <mergeCell ref="E76:I76"/>
    <mergeCell ref="B78:B81"/>
    <mergeCell ref="B74:B77"/>
    <mergeCell ref="J42:N42"/>
    <mergeCell ref="F43:G43"/>
    <mergeCell ref="H43:I43"/>
    <mergeCell ref="K43:L43"/>
    <mergeCell ref="M43:N43"/>
    <mergeCell ref="E44:I44"/>
    <mergeCell ref="B46:B49"/>
    <mergeCell ref="B50:B53"/>
    <mergeCell ref="B54:B57"/>
    <mergeCell ref="B42:B45"/>
    <mergeCell ref="C42:C45"/>
    <mergeCell ref="E42:I42"/>
    <mergeCell ref="B94:B97"/>
    <mergeCell ref="J10:N10"/>
    <mergeCell ref="J12:N12"/>
    <mergeCell ref="E12:I12"/>
    <mergeCell ref="K11:L11"/>
    <mergeCell ref="M11:N11"/>
    <mergeCell ref="B14:B17"/>
    <mergeCell ref="B18:B21"/>
    <mergeCell ref="B22:B25"/>
    <mergeCell ref="F11:G11"/>
    <mergeCell ref="H11:I11"/>
    <mergeCell ref="B10:B13"/>
    <mergeCell ref="C10:C13"/>
    <mergeCell ref="D10:D13"/>
    <mergeCell ref="E10:I10"/>
    <mergeCell ref="J44:N4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6666"/>
  </sheetPr>
  <dimension ref="B1:V49"/>
  <sheetViews>
    <sheetView showGridLines="0" zoomScale="80" zoomScaleNormal="80" workbookViewId="0">
      <selection activeCell="O15" sqref="O15"/>
    </sheetView>
  </sheetViews>
  <sheetFormatPr baseColWidth="10" defaultColWidth="11.42578125" defaultRowHeight="14.25" x14ac:dyDescent="0.2"/>
  <cols>
    <col min="1" max="1" width="11.42578125" style="29"/>
    <col min="2" max="2" width="28.7109375" style="29" customWidth="1"/>
    <col min="3" max="6" width="14" style="29" customWidth="1"/>
    <col min="7" max="7" width="19.28515625" style="29" customWidth="1"/>
    <col min="8" max="8" width="11.42578125" style="136"/>
    <col min="9" max="9" width="24.42578125" style="29" customWidth="1"/>
    <col min="10" max="10" width="11.42578125" style="57"/>
    <col min="11" max="11" width="9.5703125" style="57" customWidth="1"/>
    <col min="12" max="12" width="8" style="57" customWidth="1"/>
    <col min="13" max="13" width="0.42578125" style="57" customWidth="1"/>
    <col min="14" max="14" width="12.42578125" style="57" customWidth="1"/>
    <col min="15" max="15" width="15.42578125" style="57" customWidth="1"/>
    <col min="16" max="16" width="17.42578125" style="57" customWidth="1"/>
    <col min="17" max="22" width="10.140625" style="29" customWidth="1"/>
    <col min="23" max="16384" width="11.42578125" style="29"/>
  </cols>
  <sheetData>
    <row r="1" spans="2:22" s="7" customFormat="1" ht="15.75" x14ac:dyDescent="0.25">
      <c r="H1" s="134"/>
      <c r="K1" s="86" t="s">
        <v>81</v>
      </c>
      <c r="M1" s="17"/>
      <c r="N1" s="17"/>
      <c r="O1" s="17"/>
      <c r="P1" s="17"/>
    </row>
    <row r="2" spans="2:22" s="7" customFormat="1" ht="15.75" x14ac:dyDescent="0.25">
      <c r="H2" s="134"/>
      <c r="K2" s="86" t="s">
        <v>82</v>
      </c>
      <c r="M2" s="17"/>
      <c r="N2" s="17"/>
      <c r="O2" s="17"/>
      <c r="P2" s="17"/>
    </row>
    <row r="3" spans="2:22" s="7" customFormat="1" ht="15.75" x14ac:dyDescent="0.25">
      <c r="H3" s="134"/>
      <c r="M3" s="17"/>
      <c r="N3" s="17"/>
      <c r="O3" s="17"/>
      <c r="P3" s="17"/>
    </row>
    <row r="4" spans="2:22" s="7" customFormat="1" ht="15.75" x14ac:dyDescent="0.25">
      <c r="B4" s="80" t="s">
        <v>95</v>
      </c>
      <c r="H4" s="134"/>
      <c r="M4" s="17"/>
      <c r="N4" s="17"/>
      <c r="O4" s="17"/>
      <c r="P4" s="17"/>
    </row>
    <row r="5" spans="2:22" s="7" customFormat="1" ht="15.75" x14ac:dyDescent="0.25">
      <c r="B5" s="81" t="s">
        <v>176</v>
      </c>
      <c r="C5" s="89"/>
      <c r="D5" s="89"/>
      <c r="E5" s="89"/>
      <c r="F5" s="89"/>
      <c r="G5" s="89"/>
      <c r="H5" s="135"/>
      <c r="I5" s="89"/>
      <c r="J5" s="89"/>
      <c r="K5" s="89"/>
      <c r="M5" s="17"/>
      <c r="N5" s="17"/>
      <c r="O5" s="17"/>
      <c r="P5" s="17"/>
    </row>
    <row r="8" spans="2:22" x14ac:dyDescent="0.2">
      <c r="B8" s="37" t="s">
        <v>138</v>
      </c>
    </row>
    <row r="9" spans="2:22" x14ac:dyDescent="0.2">
      <c r="B9" s="37" t="s">
        <v>2</v>
      </c>
    </row>
    <row r="10" spans="2:22" ht="23.25" customHeight="1" x14ac:dyDescent="0.2">
      <c r="B10" s="218" t="s">
        <v>55</v>
      </c>
      <c r="C10" s="210" t="s">
        <v>37</v>
      </c>
      <c r="D10" s="223"/>
      <c r="E10" s="210" t="s">
        <v>114</v>
      </c>
      <c r="F10" s="223"/>
      <c r="G10" s="224" t="s">
        <v>120</v>
      </c>
      <c r="H10" s="225"/>
      <c r="I10" s="136"/>
    </row>
    <row r="11" spans="2:22" ht="31.5" customHeight="1" x14ac:dyDescent="0.2">
      <c r="B11" s="218"/>
      <c r="C11" s="113" t="s">
        <v>170</v>
      </c>
      <c r="D11" s="113" t="s">
        <v>43</v>
      </c>
      <c r="E11" s="113" t="s">
        <v>170</v>
      </c>
      <c r="F11" s="113" t="s">
        <v>43</v>
      </c>
      <c r="G11" s="113" t="s">
        <v>169</v>
      </c>
      <c r="H11" s="113" t="s">
        <v>170</v>
      </c>
      <c r="I11" s="136"/>
    </row>
    <row r="12" spans="2:22" ht="23.25" customHeight="1" x14ac:dyDescent="0.2">
      <c r="B12" s="218"/>
      <c r="C12" s="125">
        <v>1.3</v>
      </c>
      <c r="D12" s="126">
        <v>1.7</v>
      </c>
      <c r="E12" s="125">
        <v>1.3</v>
      </c>
      <c r="F12" s="126">
        <v>1.5</v>
      </c>
      <c r="G12" s="125">
        <v>0.8</v>
      </c>
      <c r="H12" s="125">
        <v>1.4</v>
      </c>
      <c r="I12" s="136"/>
    </row>
    <row r="13" spans="2:22" ht="17.25" customHeight="1" x14ac:dyDescent="0.2">
      <c r="B13" s="33" t="s">
        <v>63</v>
      </c>
      <c r="C13" s="58"/>
      <c r="D13" s="5"/>
      <c r="E13" s="58"/>
      <c r="F13" s="5"/>
      <c r="G13" s="58"/>
    </row>
    <row r="14" spans="2:22" ht="33" hidden="1" customHeight="1" x14ac:dyDescent="0.2">
      <c r="B14" s="48"/>
      <c r="C14" s="58"/>
      <c r="D14" s="5"/>
      <c r="E14" s="58"/>
      <c r="F14" s="5"/>
      <c r="G14" s="58"/>
      <c r="S14" s="60"/>
      <c r="T14" s="60"/>
    </row>
    <row r="15" spans="2:22" ht="17.25" customHeight="1" x14ac:dyDescent="0.2">
      <c r="B15" s="48"/>
      <c r="C15" s="58"/>
      <c r="D15" s="5"/>
      <c r="E15" s="58"/>
      <c r="F15" s="5"/>
      <c r="G15" s="58"/>
      <c r="S15" s="62"/>
      <c r="T15" s="62"/>
    </row>
    <row r="16" spans="2:22" ht="17.25" customHeight="1" x14ac:dyDescent="0.2">
      <c r="B16" s="2"/>
      <c r="C16" s="58"/>
      <c r="D16" s="5"/>
      <c r="E16" s="58"/>
      <c r="F16" s="5"/>
      <c r="G16" s="58"/>
      <c r="Q16" s="144"/>
      <c r="R16" s="144"/>
      <c r="S16" s="144"/>
      <c r="T16" s="144"/>
      <c r="U16" s="144"/>
      <c r="V16" s="144"/>
    </row>
    <row r="17" spans="2:22" s="60" customFormat="1" ht="17.25" customHeight="1" x14ac:dyDescent="0.2">
      <c r="B17" s="37" t="s">
        <v>139</v>
      </c>
      <c r="C17" s="59"/>
      <c r="D17" s="59"/>
      <c r="E17" s="59"/>
      <c r="G17" s="59"/>
      <c r="H17" s="137"/>
      <c r="J17" s="61"/>
      <c r="O17" s="57"/>
      <c r="P17" s="57"/>
      <c r="Q17" s="144"/>
      <c r="R17" s="144"/>
      <c r="S17" s="144"/>
      <c r="T17" s="144"/>
      <c r="U17" s="144"/>
      <c r="V17" s="144"/>
    </row>
    <row r="18" spans="2:22" ht="17.25" customHeight="1" x14ac:dyDescent="0.2">
      <c r="B18" s="37" t="s">
        <v>3</v>
      </c>
      <c r="C18" s="59"/>
      <c r="D18" s="59"/>
      <c r="E18" s="59"/>
      <c r="G18" s="59"/>
      <c r="I18" s="62"/>
      <c r="J18" s="131"/>
      <c r="Q18" s="144"/>
      <c r="R18" s="144"/>
      <c r="S18" s="144"/>
      <c r="T18" s="144"/>
      <c r="U18" s="144"/>
      <c r="V18" s="144"/>
    </row>
    <row r="19" spans="2:22" ht="23.25" customHeight="1" x14ac:dyDescent="0.2">
      <c r="B19" s="218" t="s">
        <v>55</v>
      </c>
      <c r="C19" s="210" t="s">
        <v>37</v>
      </c>
      <c r="D19" s="223"/>
      <c r="E19" s="210" t="s">
        <v>114</v>
      </c>
      <c r="F19" s="223"/>
      <c r="G19" s="210" t="s">
        <v>120</v>
      </c>
      <c r="H19" s="223"/>
      <c r="I19" s="62"/>
      <c r="J19" s="131"/>
      <c r="Q19" s="144"/>
      <c r="R19" s="144"/>
      <c r="S19" s="144"/>
      <c r="T19" s="144"/>
      <c r="U19" s="144"/>
      <c r="V19" s="144"/>
    </row>
    <row r="20" spans="2:22" ht="23.25" customHeight="1" x14ac:dyDescent="0.2">
      <c r="B20" s="218"/>
      <c r="C20" s="113" t="s">
        <v>170</v>
      </c>
      <c r="D20" s="113" t="s">
        <v>43</v>
      </c>
      <c r="E20" s="113" t="s">
        <v>170</v>
      </c>
      <c r="F20" s="113" t="s">
        <v>43</v>
      </c>
      <c r="G20" s="113" t="s">
        <v>169</v>
      </c>
      <c r="H20" s="113" t="s">
        <v>170</v>
      </c>
      <c r="I20" s="62"/>
      <c r="J20" s="131"/>
      <c r="Q20" s="144"/>
      <c r="R20" s="144"/>
      <c r="S20" s="144"/>
      <c r="T20" s="144"/>
      <c r="U20" s="144"/>
      <c r="V20" s="144"/>
    </row>
    <row r="21" spans="2:22" ht="23.25" customHeight="1" x14ac:dyDescent="0.2">
      <c r="B21" s="218"/>
      <c r="C21" s="125">
        <v>1.3</v>
      </c>
      <c r="D21" s="126">
        <v>1.5</v>
      </c>
      <c r="E21" s="125">
        <v>3.2</v>
      </c>
      <c r="F21" s="126">
        <v>2</v>
      </c>
      <c r="G21" s="125">
        <v>1.4</v>
      </c>
      <c r="H21" s="125">
        <v>1.5</v>
      </c>
      <c r="I21" s="62"/>
      <c r="J21" s="131"/>
      <c r="Q21" s="144"/>
      <c r="R21" s="144"/>
      <c r="S21" s="144"/>
      <c r="T21" s="144"/>
      <c r="U21" s="144"/>
      <c r="V21" s="144"/>
    </row>
    <row r="22" spans="2:22" ht="17.25" customHeight="1" x14ac:dyDescent="0.2">
      <c r="B22" s="33" t="s">
        <v>63</v>
      </c>
      <c r="C22" s="59"/>
      <c r="D22" s="59"/>
      <c r="E22" s="59"/>
      <c r="G22" s="59"/>
      <c r="I22" s="62"/>
      <c r="J22" s="131"/>
      <c r="N22" s="136"/>
      <c r="O22" s="137"/>
      <c r="P22" s="137"/>
      <c r="Q22" s="158"/>
      <c r="R22" s="159"/>
      <c r="S22" s="144"/>
      <c r="T22" s="144"/>
      <c r="U22" s="144"/>
      <c r="V22" s="144"/>
    </row>
    <row r="23" spans="2:22" ht="17.25" customHeight="1" x14ac:dyDescent="0.2">
      <c r="B23" s="48"/>
      <c r="C23" s="59"/>
      <c r="D23" s="59"/>
      <c r="E23" s="59"/>
      <c r="G23" s="59"/>
      <c r="I23" s="62"/>
      <c r="J23" s="131"/>
      <c r="N23" s="63"/>
      <c r="O23" s="63"/>
      <c r="P23" s="63"/>
      <c r="Q23" s="62"/>
      <c r="R23" s="62"/>
      <c r="S23" s="144"/>
      <c r="T23" s="144"/>
      <c r="U23" s="144"/>
      <c r="V23" s="144"/>
    </row>
    <row r="24" spans="2:22" ht="14.25" customHeight="1" x14ac:dyDescent="0.2">
      <c r="B24" s="48"/>
      <c r="C24" s="59"/>
      <c r="D24" s="59"/>
      <c r="E24" s="59"/>
      <c r="G24" s="59"/>
      <c r="I24" s="62"/>
      <c r="J24" s="131"/>
      <c r="K24" s="63"/>
      <c r="L24" s="63"/>
      <c r="M24" s="63"/>
      <c r="N24" s="63"/>
      <c r="O24" s="63"/>
      <c r="P24" s="63"/>
      <c r="Q24" s="62"/>
      <c r="R24" s="62"/>
      <c r="S24" s="144"/>
      <c r="T24" s="144"/>
      <c r="U24" s="144"/>
      <c r="V24" s="144"/>
    </row>
    <row r="25" spans="2:22" ht="17.25" customHeight="1" x14ac:dyDescent="0.2">
      <c r="C25" s="59"/>
      <c r="D25" s="59"/>
      <c r="E25" s="59"/>
      <c r="G25" s="59"/>
      <c r="I25" s="62"/>
      <c r="J25" s="131"/>
      <c r="K25" s="131"/>
      <c r="L25" s="63"/>
      <c r="M25" s="63"/>
      <c r="N25" s="63"/>
      <c r="O25" s="63"/>
      <c r="P25" s="63"/>
      <c r="Q25" s="62"/>
      <c r="R25" s="62"/>
      <c r="S25" s="144"/>
      <c r="T25" s="144"/>
      <c r="U25" s="144"/>
      <c r="V25" s="144"/>
    </row>
    <row r="26" spans="2:22" ht="17.25" customHeight="1" x14ac:dyDescent="0.2">
      <c r="B26" s="37" t="s">
        <v>140</v>
      </c>
      <c r="C26" s="59"/>
      <c r="D26" s="59"/>
      <c r="E26" s="59"/>
      <c r="G26" s="59"/>
      <c r="I26" s="62"/>
      <c r="J26" s="131"/>
      <c r="K26" s="131"/>
      <c r="L26" s="63"/>
      <c r="M26" s="63"/>
      <c r="N26" s="63"/>
      <c r="O26" s="63"/>
      <c r="P26" s="63"/>
      <c r="Q26" s="62"/>
      <c r="R26" s="62"/>
      <c r="S26" s="62"/>
      <c r="T26" s="62"/>
    </row>
    <row r="27" spans="2:22" ht="17.25" customHeight="1" x14ac:dyDescent="0.2">
      <c r="B27" s="37" t="s">
        <v>4</v>
      </c>
      <c r="C27" s="59"/>
      <c r="D27" s="59"/>
      <c r="E27" s="59"/>
      <c r="G27" s="59"/>
      <c r="I27" s="62"/>
      <c r="J27" s="131"/>
      <c r="K27" s="131"/>
      <c r="L27" s="63"/>
      <c r="M27" s="63"/>
      <c r="N27" s="63"/>
      <c r="O27" s="63"/>
      <c r="P27" s="63"/>
      <c r="Q27" s="62"/>
      <c r="R27" s="62"/>
    </row>
    <row r="28" spans="2:22" ht="23.25" customHeight="1" x14ac:dyDescent="0.2">
      <c r="B28" s="218" t="s">
        <v>55</v>
      </c>
      <c r="C28" s="210" t="s">
        <v>37</v>
      </c>
      <c r="D28" s="223"/>
      <c r="E28" s="210" t="s">
        <v>114</v>
      </c>
      <c r="F28" s="223"/>
      <c r="G28" s="210" t="s">
        <v>120</v>
      </c>
      <c r="H28" s="223"/>
      <c r="I28" s="62"/>
      <c r="J28" s="131"/>
      <c r="K28" s="131"/>
      <c r="L28" s="63"/>
      <c r="M28" s="63"/>
      <c r="N28" s="63"/>
      <c r="O28" s="63"/>
      <c r="P28" s="63"/>
      <c r="Q28" s="62"/>
      <c r="R28" s="62"/>
    </row>
    <row r="29" spans="2:22" ht="23.25" customHeight="1" x14ac:dyDescent="0.2">
      <c r="B29" s="218"/>
      <c r="C29" s="113" t="s">
        <v>170</v>
      </c>
      <c r="D29" s="113" t="s">
        <v>43</v>
      </c>
      <c r="E29" s="113" t="s">
        <v>170</v>
      </c>
      <c r="F29" s="113" t="s">
        <v>43</v>
      </c>
      <c r="G29" s="113" t="s">
        <v>169</v>
      </c>
      <c r="H29" s="113" t="s">
        <v>170</v>
      </c>
      <c r="I29" s="62"/>
      <c r="J29" s="131"/>
      <c r="K29" s="131"/>
      <c r="L29" s="63"/>
      <c r="M29" s="63"/>
      <c r="N29" s="63"/>
      <c r="O29" s="63"/>
      <c r="P29" s="63"/>
      <c r="Q29" s="62"/>
      <c r="R29" s="62"/>
    </row>
    <row r="30" spans="2:22" ht="23.25" customHeight="1" x14ac:dyDescent="0.2">
      <c r="B30" s="218"/>
      <c r="C30" s="125">
        <v>1.7</v>
      </c>
      <c r="D30" s="126">
        <v>1.5</v>
      </c>
      <c r="E30" s="125">
        <v>2</v>
      </c>
      <c r="F30" s="126">
        <v>1.2</v>
      </c>
      <c r="G30" s="125">
        <v>0.8</v>
      </c>
      <c r="H30" s="125">
        <v>1.8</v>
      </c>
      <c r="I30" s="62"/>
      <c r="J30" s="131"/>
      <c r="K30" s="131"/>
      <c r="L30" s="63"/>
      <c r="M30" s="63"/>
      <c r="N30" s="63"/>
      <c r="O30" s="63"/>
      <c r="P30" s="63"/>
      <c r="Q30" s="62"/>
      <c r="R30" s="62"/>
    </row>
    <row r="31" spans="2:22" ht="15.75" customHeight="1" x14ac:dyDescent="0.2">
      <c r="B31" s="33" t="s">
        <v>63</v>
      </c>
      <c r="C31" s="58"/>
      <c r="D31" s="5"/>
      <c r="E31" s="58"/>
      <c r="F31" s="5"/>
      <c r="G31" s="58"/>
      <c r="I31" s="62"/>
      <c r="J31" s="131"/>
      <c r="K31" s="131"/>
      <c r="L31" s="63"/>
      <c r="M31" s="63"/>
      <c r="N31" s="63"/>
      <c r="O31" s="63"/>
      <c r="P31" s="63"/>
      <c r="Q31" s="62"/>
      <c r="R31" s="62"/>
    </row>
    <row r="32" spans="2:22" ht="15.75" customHeight="1" x14ac:dyDescent="0.2">
      <c r="B32" s="48"/>
      <c r="C32" s="58"/>
      <c r="D32" s="5"/>
      <c r="E32" s="58"/>
      <c r="F32" s="5"/>
      <c r="G32" s="58"/>
      <c r="I32" s="62"/>
      <c r="J32" s="131"/>
      <c r="K32" s="131"/>
      <c r="L32" s="63"/>
      <c r="M32" s="63"/>
      <c r="N32" s="63"/>
      <c r="O32" s="63"/>
      <c r="P32" s="63"/>
      <c r="Q32" s="62"/>
      <c r="R32" s="62"/>
    </row>
    <row r="33" spans="2:18" ht="15.75" customHeight="1" x14ac:dyDescent="0.2">
      <c r="B33" s="48"/>
      <c r="C33" s="58"/>
      <c r="D33" s="5"/>
      <c r="E33" s="58"/>
      <c r="F33" s="5"/>
      <c r="G33" s="58"/>
      <c r="I33" s="62"/>
      <c r="J33" s="63"/>
      <c r="K33" s="131"/>
      <c r="L33" s="63"/>
      <c r="M33" s="63"/>
      <c r="N33" s="63"/>
      <c r="O33" s="63"/>
      <c r="P33" s="63"/>
      <c r="Q33" s="62"/>
      <c r="R33" s="62"/>
    </row>
    <row r="34" spans="2:18" ht="15.75" customHeight="1" x14ac:dyDescent="0.2">
      <c r="B34" s="2"/>
      <c r="C34" s="58"/>
      <c r="D34" s="5"/>
      <c r="E34" s="58"/>
      <c r="F34" s="5"/>
      <c r="G34" s="58"/>
      <c r="I34" s="62"/>
      <c r="J34" s="63"/>
    </row>
    <row r="35" spans="2:18" ht="15.75" customHeight="1" x14ac:dyDescent="0.2">
      <c r="B35" s="37" t="s">
        <v>141</v>
      </c>
      <c r="C35" s="59"/>
      <c r="D35" s="59"/>
      <c r="E35" s="59"/>
      <c r="G35" s="59"/>
      <c r="I35" s="62"/>
      <c r="J35" s="63"/>
    </row>
    <row r="36" spans="2:18" ht="15.75" customHeight="1" x14ac:dyDescent="0.2">
      <c r="B36" s="37" t="s">
        <v>56</v>
      </c>
      <c r="C36" s="59"/>
      <c r="D36" s="59"/>
      <c r="E36" s="59"/>
      <c r="G36" s="59"/>
      <c r="I36" s="62"/>
      <c r="J36" s="63"/>
    </row>
    <row r="37" spans="2:18" ht="23.25" customHeight="1" x14ac:dyDescent="0.2">
      <c r="B37" s="218" t="s">
        <v>55</v>
      </c>
      <c r="C37" s="210" t="s">
        <v>37</v>
      </c>
      <c r="D37" s="223"/>
      <c r="E37" s="210" t="s">
        <v>114</v>
      </c>
      <c r="F37" s="223"/>
      <c r="G37" s="210" t="s">
        <v>120</v>
      </c>
      <c r="H37" s="223"/>
      <c r="I37" s="62"/>
      <c r="J37" s="63"/>
    </row>
    <row r="38" spans="2:18" ht="23.25" customHeight="1" x14ac:dyDescent="0.2">
      <c r="B38" s="218"/>
      <c r="C38" s="113" t="s">
        <v>170</v>
      </c>
      <c r="D38" s="113" t="s">
        <v>43</v>
      </c>
      <c r="E38" s="113" t="s">
        <v>170</v>
      </c>
      <c r="F38" s="113" t="s">
        <v>43</v>
      </c>
      <c r="G38" s="113" t="s">
        <v>169</v>
      </c>
      <c r="H38" s="113" t="s">
        <v>170</v>
      </c>
      <c r="I38" s="62"/>
      <c r="J38" s="63"/>
    </row>
    <row r="39" spans="2:18" ht="23.25" customHeight="1" x14ac:dyDescent="0.2">
      <c r="B39" s="218"/>
      <c r="C39" s="125">
        <v>3.7</v>
      </c>
      <c r="D39" s="126">
        <v>2.1</v>
      </c>
      <c r="E39" s="125">
        <v>1.1000000000000001</v>
      </c>
      <c r="F39" s="126">
        <v>1.7</v>
      </c>
      <c r="G39" s="125">
        <v>1.3</v>
      </c>
      <c r="H39" s="125">
        <v>1</v>
      </c>
      <c r="I39" s="62"/>
      <c r="J39" s="63"/>
    </row>
    <row r="40" spans="2:18" ht="17.25" customHeight="1" x14ac:dyDescent="0.2">
      <c r="B40" s="33" t="s">
        <v>63</v>
      </c>
      <c r="I40" s="62"/>
      <c r="J40" s="63"/>
    </row>
    <row r="41" spans="2:18" ht="17.25" customHeight="1" x14ac:dyDescent="0.2">
      <c r="B41" s="48"/>
      <c r="I41" s="62"/>
      <c r="J41" s="63"/>
    </row>
    <row r="42" spans="2:18" ht="17.25" customHeight="1" x14ac:dyDescent="0.2">
      <c r="B42" s="48"/>
      <c r="I42" s="62"/>
      <c r="J42" s="63"/>
    </row>
    <row r="43" spans="2:18" ht="17.25" customHeight="1" x14ac:dyDescent="0.2">
      <c r="I43" s="62"/>
      <c r="J43" s="63"/>
    </row>
    <row r="44" spans="2:18" ht="17.25" customHeight="1" x14ac:dyDescent="0.2">
      <c r="B44" s="37" t="s">
        <v>142</v>
      </c>
      <c r="I44" s="62"/>
      <c r="J44" s="63"/>
    </row>
    <row r="45" spans="2:18" ht="17.25" customHeight="1" x14ac:dyDescent="0.2">
      <c r="B45" s="37" t="s">
        <v>57</v>
      </c>
      <c r="C45" s="59"/>
      <c r="D45" s="59"/>
      <c r="E45" s="59"/>
      <c r="G45" s="59"/>
      <c r="I45" s="62"/>
      <c r="J45" s="63"/>
    </row>
    <row r="46" spans="2:18" ht="22.5" customHeight="1" x14ac:dyDescent="0.2">
      <c r="B46" s="218" t="s">
        <v>55</v>
      </c>
      <c r="C46" s="210" t="s">
        <v>37</v>
      </c>
      <c r="D46" s="223"/>
      <c r="E46" s="210" t="s">
        <v>114</v>
      </c>
      <c r="F46" s="223"/>
      <c r="G46" s="210" t="s">
        <v>120</v>
      </c>
      <c r="H46" s="223"/>
    </row>
    <row r="47" spans="2:18" ht="22.5" customHeight="1" x14ac:dyDescent="0.2">
      <c r="B47" s="218"/>
      <c r="C47" s="113" t="s">
        <v>170</v>
      </c>
      <c r="D47" s="113" t="s">
        <v>43</v>
      </c>
      <c r="E47" s="113" t="s">
        <v>170</v>
      </c>
      <c r="F47" s="113" t="s">
        <v>43</v>
      </c>
      <c r="G47" s="113" t="s">
        <v>169</v>
      </c>
      <c r="H47" s="113" t="s">
        <v>170</v>
      </c>
    </row>
    <row r="48" spans="2:18" ht="22.5" customHeight="1" x14ac:dyDescent="0.2">
      <c r="B48" s="218"/>
      <c r="C48" s="125">
        <v>1.7</v>
      </c>
      <c r="D48" s="126">
        <v>1.4</v>
      </c>
      <c r="E48" s="125">
        <v>1.5</v>
      </c>
      <c r="F48" s="126">
        <v>1.1000000000000001</v>
      </c>
      <c r="G48" s="125">
        <v>0.8</v>
      </c>
      <c r="H48" s="125">
        <v>0.8</v>
      </c>
    </row>
    <row r="49" spans="2:2" x14ac:dyDescent="0.2">
      <c r="B49" s="33" t="s">
        <v>63</v>
      </c>
    </row>
  </sheetData>
  <mergeCells count="20">
    <mergeCell ref="G10:H10"/>
    <mergeCell ref="E10:F10"/>
    <mergeCell ref="E19:F19"/>
    <mergeCell ref="G19:H19"/>
    <mergeCell ref="B10:B12"/>
    <mergeCell ref="C10:D10"/>
    <mergeCell ref="C19:D19"/>
    <mergeCell ref="C46:D46"/>
    <mergeCell ref="B19:B21"/>
    <mergeCell ref="B28:B30"/>
    <mergeCell ref="C28:D28"/>
    <mergeCell ref="B37:B39"/>
    <mergeCell ref="B46:B48"/>
    <mergeCell ref="C37:D37"/>
    <mergeCell ref="G28:H28"/>
    <mergeCell ref="E28:F28"/>
    <mergeCell ref="G37:H37"/>
    <mergeCell ref="E37:F37"/>
    <mergeCell ref="G46:H46"/>
    <mergeCell ref="E46:F4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CC99"/>
  </sheetPr>
  <dimension ref="B2:J17"/>
  <sheetViews>
    <sheetView showGridLines="0" zoomScale="110" zoomScaleNormal="110" workbookViewId="0">
      <selection activeCell="K15" sqref="K15"/>
    </sheetView>
  </sheetViews>
  <sheetFormatPr baseColWidth="10" defaultColWidth="9.140625" defaultRowHeight="15" x14ac:dyDescent="0.25"/>
  <sheetData>
    <row r="2" spans="2:10" ht="26.25" customHeight="1" x14ac:dyDescent="0.25">
      <c r="B2" s="64" t="s">
        <v>71</v>
      </c>
      <c r="C2" s="65"/>
      <c r="D2" s="65"/>
      <c r="E2" s="65"/>
      <c r="F2" s="65"/>
      <c r="G2" s="65"/>
      <c r="H2" s="65"/>
      <c r="I2" s="65"/>
      <c r="J2" s="65"/>
    </row>
    <row r="4" spans="2:10" x14ac:dyDescent="0.25">
      <c r="B4" s="1" t="s">
        <v>72</v>
      </c>
    </row>
    <row r="5" spans="2:10" x14ac:dyDescent="0.25">
      <c r="B5" s="66" t="s">
        <v>73</v>
      </c>
    </row>
    <row r="7" spans="2:10" x14ac:dyDescent="0.25">
      <c r="B7" s="1" t="s">
        <v>74</v>
      </c>
    </row>
    <row r="8" spans="2:10" x14ac:dyDescent="0.25">
      <c r="B8" s="66" t="s">
        <v>75</v>
      </c>
    </row>
    <row r="10" spans="2:10" x14ac:dyDescent="0.25">
      <c r="B10" s="1"/>
    </row>
    <row r="11" spans="2:10" x14ac:dyDescent="0.25">
      <c r="B11" s="66"/>
    </row>
    <row r="12" spans="2:10" x14ac:dyDescent="0.25">
      <c r="B12" s="67"/>
    </row>
    <row r="13" spans="2:10" x14ac:dyDescent="0.25">
      <c r="E13" s="226" t="s">
        <v>76</v>
      </c>
      <c r="F13" s="226"/>
      <c r="G13" s="68"/>
    </row>
    <row r="14" spans="2:10" x14ac:dyDescent="0.25">
      <c r="B14" s="69" t="s">
        <v>177</v>
      </c>
      <c r="E14" s="70" t="s">
        <v>77</v>
      </c>
      <c r="F14" s="68"/>
      <c r="G14" s="68"/>
    </row>
    <row r="15" spans="2:10" x14ac:dyDescent="0.25">
      <c r="B15" s="69" t="s">
        <v>78</v>
      </c>
      <c r="E15" s="70" t="s">
        <v>79</v>
      </c>
      <c r="F15" s="68"/>
      <c r="G15" s="68"/>
    </row>
    <row r="16" spans="2:10" x14ac:dyDescent="0.25">
      <c r="B16" s="65"/>
      <c r="C16" s="65"/>
      <c r="D16" s="65"/>
      <c r="E16" s="71" t="s">
        <v>80</v>
      </c>
      <c r="F16" s="72"/>
      <c r="G16" s="65"/>
      <c r="H16" s="65"/>
      <c r="I16" s="65"/>
      <c r="J16" s="65"/>
    </row>
    <row r="17" spans="5:6" x14ac:dyDescent="0.25">
      <c r="E17" s="73"/>
      <c r="F17" s="73"/>
    </row>
  </sheetData>
  <mergeCells count="1">
    <mergeCell ref="E13:F13"/>
  </mergeCells>
  <hyperlinks>
    <hyperlink ref="E14" r:id="rId1" xr:uid="{00000000-0004-0000-0B00-000000000000}"/>
    <hyperlink ref="E15" r:id="rId2" xr:uid="{00000000-0004-0000-0B00-000001000000}"/>
    <hyperlink ref="E16" r:id="rId3" xr:uid="{00000000-0004-0000-0B00-000002000000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6666"/>
  </sheetPr>
  <dimension ref="A1:N63"/>
  <sheetViews>
    <sheetView showGridLines="0" topLeftCell="B10" zoomScale="60" zoomScaleNormal="60" workbookViewId="0">
      <selection activeCell="L41" sqref="L41"/>
    </sheetView>
  </sheetViews>
  <sheetFormatPr baseColWidth="10" defaultColWidth="11.42578125" defaultRowHeight="18" x14ac:dyDescent="0.25"/>
  <cols>
    <col min="1" max="1" width="4.28515625" style="38" hidden="1" customWidth="1"/>
    <col min="2" max="2" width="19.85546875" style="38" customWidth="1"/>
    <col min="3" max="4" width="19.140625" style="38" customWidth="1"/>
    <col min="5" max="7" width="20.42578125" style="38" customWidth="1"/>
    <col min="8" max="8" width="19.140625" style="38" customWidth="1"/>
    <col min="9" max="9" width="22.85546875" style="38" customWidth="1"/>
    <col min="10" max="10" width="19.140625" style="38" customWidth="1"/>
    <col min="11" max="16384" width="11.42578125" style="38"/>
  </cols>
  <sheetData>
    <row r="1" spans="2:14" s="82" customFormat="1" ht="18.75" x14ac:dyDescent="0.3">
      <c r="J1" s="127"/>
      <c r="K1" s="127"/>
      <c r="L1" s="127"/>
      <c r="M1" s="127"/>
      <c r="N1" s="83" t="s">
        <v>81</v>
      </c>
    </row>
    <row r="2" spans="2:14" s="82" customFormat="1" ht="18.75" x14ac:dyDescent="0.3">
      <c r="J2" s="127"/>
      <c r="K2" s="127"/>
      <c r="L2" s="127"/>
      <c r="M2" s="127"/>
      <c r="N2" s="83" t="s">
        <v>82</v>
      </c>
    </row>
    <row r="3" spans="2:14" s="82" customFormat="1" ht="18.75" x14ac:dyDescent="0.3"/>
    <row r="4" spans="2:14" s="82" customFormat="1" ht="18.75" x14ac:dyDescent="0.3">
      <c r="B4" s="78" t="s">
        <v>109</v>
      </c>
    </row>
    <row r="5" spans="2:14" s="82" customFormat="1" ht="18.75" x14ac:dyDescent="0.3">
      <c r="B5" s="79" t="s">
        <v>176</v>
      </c>
      <c r="C5" s="85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2:14" ht="16.5" customHeight="1" x14ac:dyDescent="0.25"/>
    <row r="7" spans="2:14" ht="16.5" customHeight="1" x14ac:dyDescent="0.25"/>
    <row r="8" spans="2:14" ht="19.5" customHeight="1" x14ac:dyDescent="0.25">
      <c r="B8" s="39" t="s">
        <v>135</v>
      </c>
    </row>
    <row r="9" spans="2:14" ht="19.5" customHeight="1" x14ac:dyDescent="0.25">
      <c r="B9" s="39"/>
    </row>
    <row r="10" spans="2:14" ht="21" customHeight="1" x14ac:dyDescent="0.25">
      <c r="B10" s="169" t="s">
        <v>0</v>
      </c>
      <c r="C10" s="169" t="s">
        <v>1</v>
      </c>
      <c r="D10" s="167" t="s">
        <v>17</v>
      </c>
      <c r="E10" s="168"/>
      <c r="F10" s="167" t="s">
        <v>18</v>
      </c>
      <c r="G10" s="168"/>
      <c r="H10" s="40" t="s">
        <v>20</v>
      </c>
      <c r="I10" s="167" t="s">
        <v>12</v>
      </c>
      <c r="J10" s="168"/>
    </row>
    <row r="11" spans="2:14" ht="72" x14ac:dyDescent="0.25">
      <c r="B11" s="170"/>
      <c r="C11" s="170"/>
      <c r="D11" s="13" t="s">
        <v>19</v>
      </c>
      <c r="E11" s="13" t="s">
        <v>24</v>
      </c>
      <c r="F11" s="13" t="s">
        <v>19</v>
      </c>
      <c r="G11" s="13" t="s">
        <v>24</v>
      </c>
      <c r="H11" s="13" t="s">
        <v>21</v>
      </c>
      <c r="I11" s="13" t="s">
        <v>17</v>
      </c>
      <c r="J11" s="13" t="s">
        <v>18</v>
      </c>
    </row>
    <row r="12" spans="2:14" x14ac:dyDescent="0.25">
      <c r="B12" s="164">
        <v>2018</v>
      </c>
      <c r="C12" s="98" t="s">
        <v>110</v>
      </c>
      <c r="D12" s="41">
        <v>1789</v>
      </c>
      <c r="E12" s="42"/>
      <c r="F12" s="41">
        <v>7912</v>
      </c>
      <c r="G12" s="42"/>
      <c r="H12" s="43">
        <f>+F12/D12</f>
        <v>4.4225824482951372</v>
      </c>
      <c r="I12" s="42"/>
      <c r="J12" s="42"/>
    </row>
    <row r="13" spans="2:14" x14ac:dyDescent="0.25">
      <c r="B13" s="165"/>
      <c r="C13" s="98" t="s">
        <v>111</v>
      </c>
      <c r="D13" s="41">
        <v>1944</v>
      </c>
      <c r="E13" s="42"/>
      <c r="F13" s="41">
        <v>9454</v>
      </c>
      <c r="G13" s="42"/>
      <c r="H13" s="43">
        <f t="shared" ref="H13:H23" si="0">+F13/D13</f>
        <v>4.8631687242798352</v>
      </c>
      <c r="I13" s="43">
        <f>+(D13/D12 -1)*100</f>
        <v>8.664058133035212</v>
      </c>
      <c r="J13" s="43">
        <f>+(F13/F12 -1)*100</f>
        <v>19.48938321536906</v>
      </c>
    </row>
    <row r="14" spans="2:14" x14ac:dyDescent="0.25">
      <c r="B14" s="165"/>
      <c r="C14" s="98" t="s">
        <v>112</v>
      </c>
      <c r="D14" s="41">
        <v>1551</v>
      </c>
      <c r="E14" s="42"/>
      <c r="F14" s="41">
        <v>5932</v>
      </c>
      <c r="G14" s="42"/>
      <c r="H14" s="43">
        <f t="shared" si="0"/>
        <v>3.8246292714377819</v>
      </c>
      <c r="I14" s="43">
        <f t="shared" ref="I14:I24" si="1">+(D14/D13 -1)*100</f>
        <v>-20.216049382716051</v>
      </c>
      <c r="J14" s="43">
        <f t="shared" ref="J14:J24" si="2">+(F14/F13 -1)*100</f>
        <v>-37.254072350327903</v>
      </c>
    </row>
    <row r="15" spans="2:14" x14ac:dyDescent="0.25">
      <c r="B15" s="166"/>
      <c r="C15" s="98" t="s">
        <v>113</v>
      </c>
      <c r="D15" s="41">
        <v>1696</v>
      </c>
      <c r="E15" s="42"/>
      <c r="F15" s="41">
        <v>5610</v>
      </c>
      <c r="G15" s="42"/>
      <c r="H15" s="43">
        <f t="shared" si="0"/>
        <v>3.3077830188679247</v>
      </c>
      <c r="I15" s="43">
        <f t="shared" si="1"/>
        <v>9.3488072211476378</v>
      </c>
      <c r="J15" s="43">
        <f t="shared" si="2"/>
        <v>-5.4281861092380312</v>
      </c>
    </row>
    <row r="16" spans="2:14" x14ac:dyDescent="0.25">
      <c r="B16" s="164">
        <v>2019</v>
      </c>
      <c r="C16" s="98" t="s">
        <v>110</v>
      </c>
      <c r="D16" s="41">
        <v>1802</v>
      </c>
      <c r="E16" s="43">
        <f>+(D16/D12-1)*100</f>
        <v>0.72666294019005928</v>
      </c>
      <c r="F16" s="41">
        <v>8627</v>
      </c>
      <c r="G16" s="43">
        <f>+(F16/F12-1)*100</f>
        <v>9.036905965621834</v>
      </c>
      <c r="H16" s="43">
        <f t="shared" si="0"/>
        <v>4.7874583795782462</v>
      </c>
      <c r="I16" s="43">
        <f>+(D16/D15 -1)*100</f>
        <v>6.25</v>
      </c>
      <c r="J16" s="43">
        <f t="shared" si="2"/>
        <v>53.77896613190731</v>
      </c>
      <c r="L16" s="44"/>
      <c r="M16" s="44"/>
    </row>
    <row r="17" spans="2:14" x14ac:dyDescent="0.25">
      <c r="B17" s="165"/>
      <c r="C17" s="98" t="s">
        <v>111</v>
      </c>
      <c r="D17" s="41">
        <v>932</v>
      </c>
      <c r="E17" s="43">
        <f t="shared" ref="E17:G23" si="3">+(D17/D13-1)*100</f>
        <v>-52.057613168724281</v>
      </c>
      <c r="F17" s="41">
        <v>4216</v>
      </c>
      <c r="G17" s="43">
        <f t="shared" si="3"/>
        <v>-55.405119526126498</v>
      </c>
      <c r="H17" s="43">
        <f t="shared" si="0"/>
        <v>4.5236051502145926</v>
      </c>
      <c r="I17" s="43">
        <f t="shared" si="1"/>
        <v>-48.279689234184239</v>
      </c>
      <c r="J17" s="43">
        <f t="shared" si="2"/>
        <v>-51.130172713573664</v>
      </c>
      <c r="L17" s="44"/>
      <c r="M17" s="44"/>
    </row>
    <row r="18" spans="2:14" x14ac:dyDescent="0.25">
      <c r="B18" s="165"/>
      <c r="C18" s="98" t="s">
        <v>112</v>
      </c>
      <c r="D18" s="41">
        <v>1430</v>
      </c>
      <c r="E18" s="43">
        <f t="shared" si="3"/>
        <v>-7.8014184397163122</v>
      </c>
      <c r="F18" s="41">
        <v>4326</v>
      </c>
      <c r="G18" s="43">
        <f t="shared" si="3"/>
        <v>-27.073499662845578</v>
      </c>
      <c r="H18" s="43">
        <f t="shared" si="0"/>
        <v>3.0251748251748252</v>
      </c>
      <c r="I18" s="43">
        <f t="shared" si="1"/>
        <v>53.433476394849791</v>
      </c>
      <c r="J18" s="43">
        <f t="shared" si="2"/>
        <v>2.6091081593927923</v>
      </c>
      <c r="L18" s="44"/>
      <c r="M18" s="44"/>
    </row>
    <row r="19" spans="2:14" x14ac:dyDescent="0.25">
      <c r="B19" s="166"/>
      <c r="C19" s="98" t="s">
        <v>113</v>
      </c>
      <c r="D19" s="41">
        <v>1815</v>
      </c>
      <c r="E19" s="43">
        <f t="shared" si="3"/>
        <v>7.0165094339622591</v>
      </c>
      <c r="F19" s="41">
        <v>4872</v>
      </c>
      <c r="G19" s="43">
        <f t="shared" si="3"/>
        <v>-13.155080213903748</v>
      </c>
      <c r="H19" s="43">
        <f>+F19/D19</f>
        <v>2.6842975206611572</v>
      </c>
      <c r="I19" s="43">
        <f t="shared" si="1"/>
        <v>26.923076923076916</v>
      </c>
      <c r="J19" s="43">
        <f t="shared" si="2"/>
        <v>12.621359223300965</v>
      </c>
      <c r="L19" s="44"/>
      <c r="M19" s="44"/>
    </row>
    <row r="20" spans="2:14" x14ac:dyDescent="0.25">
      <c r="B20" s="164">
        <v>2020</v>
      </c>
      <c r="C20" s="98" t="s">
        <v>110</v>
      </c>
      <c r="D20" s="41">
        <v>1201</v>
      </c>
      <c r="E20" s="43">
        <f t="shared" si="3"/>
        <v>-33.351831298557158</v>
      </c>
      <c r="F20" s="41">
        <v>4393</v>
      </c>
      <c r="G20" s="43">
        <f t="shared" si="3"/>
        <v>-49.078474556624549</v>
      </c>
      <c r="H20" s="43">
        <f t="shared" si="0"/>
        <v>3.6577851790174853</v>
      </c>
      <c r="I20" s="43">
        <f t="shared" si="1"/>
        <v>-33.829201101928376</v>
      </c>
      <c r="J20" s="43">
        <f t="shared" si="2"/>
        <v>-9.8316912972085326</v>
      </c>
      <c r="L20" s="44"/>
      <c r="M20" s="44"/>
    </row>
    <row r="21" spans="2:14" x14ac:dyDescent="0.25">
      <c r="B21" s="165"/>
      <c r="C21" s="98" t="s">
        <v>111</v>
      </c>
      <c r="D21" s="41">
        <v>1002</v>
      </c>
      <c r="E21" s="43">
        <f t="shared" si="3"/>
        <v>7.510729613733913</v>
      </c>
      <c r="F21" s="41">
        <v>5337</v>
      </c>
      <c r="G21" s="43">
        <f t="shared" si="3"/>
        <v>26.58918406072106</v>
      </c>
      <c r="H21" s="43">
        <f t="shared" si="0"/>
        <v>5.3263473053892216</v>
      </c>
      <c r="I21" s="43">
        <f t="shared" si="1"/>
        <v>-16.569525395503749</v>
      </c>
      <c r="J21" s="43">
        <f t="shared" si="2"/>
        <v>21.488732073753702</v>
      </c>
      <c r="L21" s="44"/>
      <c r="M21" s="44"/>
    </row>
    <row r="22" spans="2:14" x14ac:dyDescent="0.25">
      <c r="B22" s="165"/>
      <c r="C22" s="98" t="s">
        <v>112</v>
      </c>
      <c r="D22" s="41">
        <v>1193</v>
      </c>
      <c r="E22" s="43">
        <f t="shared" si="3"/>
        <v>-16.573426573426573</v>
      </c>
      <c r="F22" s="41">
        <v>3785</v>
      </c>
      <c r="G22" s="43">
        <f t="shared" si="3"/>
        <v>-12.505779010633377</v>
      </c>
      <c r="H22" s="43">
        <f t="shared" si="0"/>
        <v>3.1726739312657166</v>
      </c>
      <c r="I22" s="43">
        <f t="shared" si="1"/>
        <v>19.061876247504994</v>
      </c>
      <c r="J22" s="43">
        <f t="shared" si="2"/>
        <v>-29.080007494847294</v>
      </c>
      <c r="L22" s="44"/>
      <c r="M22" s="44"/>
    </row>
    <row r="23" spans="2:14" x14ac:dyDescent="0.25">
      <c r="B23" s="166"/>
      <c r="C23" s="98" t="s">
        <v>113</v>
      </c>
      <c r="D23" s="41">
        <v>1222</v>
      </c>
      <c r="E23" s="43">
        <f t="shared" si="3"/>
        <v>-32.672176308539946</v>
      </c>
      <c r="F23" s="41">
        <v>3420</v>
      </c>
      <c r="G23" s="43">
        <f t="shared" si="3"/>
        <v>-29.802955665024633</v>
      </c>
      <c r="H23" s="43">
        <f t="shared" si="0"/>
        <v>2.7986906710310966</v>
      </c>
      <c r="I23" s="43">
        <f t="shared" si="1"/>
        <v>2.4308466051969901</v>
      </c>
      <c r="J23" s="43">
        <f t="shared" si="2"/>
        <v>-9.6433289299867937</v>
      </c>
      <c r="L23" s="44"/>
      <c r="M23" s="44"/>
    </row>
    <row r="24" spans="2:14" x14ac:dyDescent="0.25">
      <c r="B24" s="164">
        <v>2021</v>
      </c>
      <c r="C24" s="98" t="s">
        <v>110</v>
      </c>
      <c r="D24" s="41">
        <v>1231</v>
      </c>
      <c r="E24" s="43">
        <f t="shared" ref="E24:E28" si="4">+(D24/D20-1)*100</f>
        <v>2.497918401332222</v>
      </c>
      <c r="F24" s="41">
        <v>2090</v>
      </c>
      <c r="G24" s="43">
        <f t="shared" ref="G24:G28" si="5">+(F24/F20-1)*100</f>
        <v>-52.424311404507165</v>
      </c>
      <c r="H24" s="43">
        <f t="shared" ref="H24:H28" si="6">+F24/D24</f>
        <v>1.6978066612510154</v>
      </c>
      <c r="I24" s="43">
        <f t="shared" si="1"/>
        <v>0.73649754500817455</v>
      </c>
      <c r="J24" s="43">
        <f t="shared" si="2"/>
        <v>-38.888888888888886</v>
      </c>
      <c r="L24" s="44"/>
      <c r="M24" s="44"/>
    </row>
    <row r="25" spans="2:14" x14ac:dyDescent="0.25">
      <c r="B25" s="165"/>
      <c r="C25" s="98" t="s">
        <v>111</v>
      </c>
      <c r="D25" s="41">
        <v>1699</v>
      </c>
      <c r="E25" s="43">
        <f t="shared" si="4"/>
        <v>69.560878243512974</v>
      </c>
      <c r="F25" s="41">
        <v>2318</v>
      </c>
      <c r="G25" s="43">
        <f t="shared" si="5"/>
        <v>-56.567359940041229</v>
      </c>
      <c r="H25" s="43">
        <f t="shared" si="6"/>
        <v>1.3643319599764567</v>
      </c>
      <c r="I25" s="43">
        <f t="shared" ref="I25:I29" si="7">+(D25/D24 -1)*100</f>
        <v>38.017871649065803</v>
      </c>
      <c r="J25" s="43">
        <f t="shared" ref="J25:J29" si="8">+(F25/F24 -1)*100</f>
        <v>10.909090909090914</v>
      </c>
      <c r="M25" s="45"/>
      <c r="N25" s="45"/>
    </row>
    <row r="26" spans="2:14" x14ac:dyDescent="0.25">
      <c r="B26" s="165"/>
      <c r="C26" s="98" t="s">
        <v>112</v>
      </c>
      <c r="D26" s="41">
        <v>1952</v>
      </c>
      <c r="E26" s="43">
        <f t="shared" si="4"/>
        <v>63.621123218776198</v>
      </c>
      <c r="F26" s="41">
        <v>4916</v>
      </c>
      <c r="G26" s="43">
        <f t="shared" si="5"/>
        <v>29.88110964332893</v>
      </c>
      <c r="H26" s="43">
        <f t="shared" si="6"/>
        <v>2.5184426229508197</v>
      </c>
      <c r="I26" s="43">
        <f t="shared" si="7"/>
        <v>14.891112419070041</v>
      </c>
      <c r="J26" s="43">
        <f t="shared" si="8"/>
        <v>112.07937877480587</v>
      </c>
      <c r="M26" s="45"/>
      <c r="N26" s="45"/>
    </row>
    <row r="27" spans="2:14" x14ac:dyDescent="0.25">
      <c r="B27" s="166"/>
      <c r="C27" s="98" t="s">
        <v>113</v>
      </c>
      <c r="D27" s="41">
        <v>1750</v>
      </c>
      <c r="E27" s="43">
        <f t="shared" si="4"/>
        <v>43.207855973813423</v>
      </c>
      <c r="F27" s="41">
        <v>2437</v>
      </c>
      <c r="G27" s="43">
        <f t="shared" si="5"/>
        <v>-28.742690058479536</v>
      </c>
      <c r="H27" s="43">
        <f t="shared" si="6"/>
        <v>1.3925714285714286</v>
      </c>
      <c r="I27" s="43">
        <f t="shared" si="7"/>
        <v>-10.348360655737709</v>
      </c>
      <c r="J27" s="43">
        <f t="shared" si="8"/>
        <v>-50.427176566314081</v>
      </c>
      <c r="N27" s="45"/>
    </row>
    <row r="28" spans="2:14" ht="21" customHeight="1" x14ac:dyDescent="0.25">
      <c r="B28" s="162">
        <v>2022</v>
      </c>
      <c r="C28" s="98" t="s">
        <v>110</v>
      </c>
      <c r="D28" s="41">
        <v>1722</v>
      </c>
      <c r="E28" s="43">
        <f t="shared" si="4"/>
        <v>39.886271324126724</v>
      </c>
      <c r="F28" s="41">
        <v>2041</v>
      </c>
      <c r="G28" s="43">
        <f t="shared" si="5"/>
        <v>-2.3444976076555046</v>
      </c>
      <c r="H28" s="43">
        <f t="shared" si="6"/>
        <v>1.1852497096399535</v>
      </c>
      <c r="I28" s="43">
        <f t="shared" si="7"/>
        <v>-1.6000000000000014</v>
      </c>
      <c r="J28" s="43">
        <f t="shared" si="8"/>
        <v>-16.249487074271642</v>
      </c>
      <c r="N28" s="45"/>
    </row>
    <row r="29" spans="2:14" ht="21" customHeight="1" x14ac:dyDescent="0.25">
      <c r="B29" s="163"/>
      <c r="C29" s="98" t="s">
        <v>111</v>
      </c>
      <c r="D29" s="41">
        <v>1732</v>
      </c>
      <c r="E29" s="43">
        <f t="shared" ref="E29:E34" si="9">+(D29/D25-1)*100</f>
        <v>1.9423190111830468</v>
      </c>
      <c r="F29" s="41">
        <v>2230</v>
      </c>
      <c r="G29" s="43">
        <f t="shared" ref="G29:G34" si="10">+(F29/F25-1)*100</f>
        <v>-3.796376186367556</v>
      </c>
      <c r="H29" s="43">
        <f t="shared" ref="H29:H34" si="11">+F29/D29</f>
        <v>1.2875288683602772</v>
      </c>
      <c r="I29" s="43">
        <f t="shared" si="7"/>
        <v>0.5807200929152101</v>
      </c>
      <c r="J29" s="43">
        <f t="shared" si="8"/>
        <v>9.2601665850073456</v>
      </c>
      <c r="N29" s="45"/>
    </row>
    <row r="30" spans="2:14" x14ac:dyDescent="0.25">
      <c r="B30" s="163"/>
      <c r="C30" s="98" t="s">
        <v>112</v>
      </c>
      <c r="D30" s="41">
        <v>2184</v>
      </c>
      <c r="E30" s="43">
        <f t="shared" si="9"/>
        <v>11.885245901639351</v>
      </c>
      <c r="F30" s="41">
        <v>3354</v>
      </c>
      <c r="G30" s="43">
        <f t="shared" si="10"/>
        <v>-31.773799837266068</v>
      </c>
      <c r="H30" s="43">
        <f t="shared" si="11"/>
        <v>1.5357142857142858</v>
      </c>
      <c r="I30" s="43">
        <f>+(D30/D29 -1)*100</f>
        <v>26.096997690531175</v>
      </c>
      <c r="J30" s="43">
        <f>+(F30/F29 -1)*100</f>
        <v>50.403587443946194</v>
      </c>
      <c r="N30" s="45"/>
    </row>
    <row r="31" spans="2:14" x14ac:dyDescent="0.25">
      <c r="B31" s="163"/>
      <c r="C31" s="98" t="s">
        <v>113</v>
      </c>
      <c r="D31" s="41">
        <v>1998</v>
      </c>
      <c r="E31" s="43">
        <f t="shared" si="9"/>
        <v>14.171428571428567</v>
      </c>
      <c r="F31" s="41">
        <v>3610</v>
      </c>
      <c r="G31" s="43">
        <f t="shared" si="10"/>
        <v>48.132950348789507</v>
      </c>
      <c r="H31" s="43">
        <f t="shared" si="11"/>
        <v>1.8068068068068068</v>
      </c>
      <c r="I31" s="43">
        <f>+(D31/D30 -1)*100</f>
        <v>-8.51648351648352</v>
      </c>
      <c r="J31" s="43">
        <f>+(F31/F30 -1)*100</f>
        <v>7.6326774001192588</v>
      </c>
      <c r="N31" s="45"/>
    </row>
    <row r="32" spans="2:14" ht="24" customHeight="1" x14ac:dyDescent="0.25">
      <c r="B32" s="138">
        <v>2023</v>
      </c>
      <c r="C32" s="98" t="s">
        <v>110</v>
      </c>
      <c r="D32" s="41">
        <v>1597</v>
      </c>
      <c r="E32" s="43">
        <f t="shared" si="9"/>
        <v>-7.2590011614401817</v>
      </c>
      <c r="F32" s="41">
        <v>2219</v>
      </c>
      <c r="G32" s="43">
        <f t="shared" si="10"/>
        <v>8.7212150906418309</v>
      </c>
      <c r="H32" s="43">
        <f t="shared" si="11"/>
        <v>1.3894802755165936</v>
      </c>
      <c r="I32" s="43">
        <f>+(D32/D31 -1)*100</f>
        <v>-20.070070070070066</v>
      </c>
      <c r="J32" s="43">
        <f>+(F32/F31 -1)*100</f>
        <v>-38.531855955678672</v>
      </c>
      <c r="N32" s="45"/>
    </row>
    <row r="33" spans="2:14" ht="24" customHeight="1" x14ac:dyDescent="0.25">
      <c r="B33" s="141"/>
      <c r="C33" s="98" t="s">
        <v>111</v>
      </c>
      <c r="D33" s="41">
        <v>1806</v>
      </c>
      <c r="E33" s="43">
        <f t="shared" si="9"/>
        <v>4.2725173210161671</v>
      </c>
      <c r="F33" s="41">
        <v>1887</v>
      </c>
      <c r="G33" s="43">
        <f t="shared" si="10"/>
        <v>-15.381165919282513</v>
      </c>
      <c r="H33" s="43">
        <f t="shared" si="11"/>
        <v>1.0448504983388704</v>
      </c>
      <c r="I33" s="43">
        <f>+(D33/D32 -1)*100</f>
        <v>13.08703819661865</v>
      </c>
      <c r="J33" s="43">
        <f>+(F33/F32 -1)*100</f>
        <v>-14.961694456962594</v>
      </c>
      <c r="N33" s="45"/>
    </row>
    <row r="34" spans="2:14" ht="24" customHeight="1" x14ac:dyDescent="0.25">
      <c r="B34" s="146"/>
      <c r="C34" s="98" t="s">
        <v>112</v>
      </c>
      <c r="D34" s="41">
        <v>2932</v>
      </c>
      <c r="E34" s="43">
        <f t="shared" si="9"/>
        <v>34.249084249084241</v>
      </c>
      <c r="F34" s="41">
        <v>3134</v>
      </c>
      <c r="G34" s="43">
        <f t="shared" si="10"/>
        <v>-6.5593321407274914</v>
      </c>
      <c r="H34" s="43">
        <f t="shared" si="11"/>
        <v>1.0688949522510232</v>
      </c>
      <c r="I34" s="43">
        <f>+(D34/D33 -1)*100</f>
        <v>62.347729789590247</v>
      </c>
      <c r="J34" s="43">
        <f>+(F34/F33 -1)*100</f>
        <v>66.083730789613142</v>
      </c>
      <c r="N34" s="45"/>
    </row>
    <row r="35" spans="2:14" ht="18" customHeight="1" x14ac:dyDescent="0.25">
      <c r="B35" s="46" t="s">
        <v>61</v>
      </c>
      <c r="C35" s="42"/>
      <c r="E35" s="44"/>
      <c r="G35" s="44"/>
      <c r="H35" s="44"/>
      <c r="I35" s="43"/>
      <c r="J35" s="43"/>
      <c r="N35" s="45"/>
    </row>
    <row r="36" spans="2:14" x14ac:dyDescent="0.25">
      <c r="B36" s="47"/>
      <c r="C36" s="42"/>
      <c r="D36" s="103"/>
      <c r="E36" s="44"/>
      <c r="G36" s="103"/>
      <c r="H36" s="44"/>
      <c r="I36" s="44"/>
      <c r="J36" s="44"/>
      <c r="N36" s="45"/>
    </row>
    <row r="37" spans="2:14" ht="18" customHeight="1" x14ac:dyDescent="0.25">
      <c r="B37" s="39" t="s">
        <v>136</v>
      </c>
    </row>
    <row r="63" spans="2:2" x14ac:dyDescent="0.25">
      <c r="B63" s="48" t="s">
        <v>62</v>
      </c>
    </row>
  </sheetData>
  <mergeCells count="10">
    <mergeCell ref="I10:J10"/>
    <mergeCell ref="B10:B11"/>
    <mergeCell ref="C10:C11"/>
    <mergeCell ref="B12:B15"/>
    <mergeCell ref="B16:B19"/>
    <mergeCell ref="B28:B31"/>
    <mergeCell ref="B20:B23"/>
    <mergeCell ref="D10:E10"/>
    <mergeCell ref="F10:G10"/>
    <mergeCell ref="B24:B27"/>
  </mergeCells>
  <pageMargins left="0.7" right="0.7" top="0.17" bottom="0.23" header="0.1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6666"/>
  </sheetPr>
  <dimension ref="B1:N15"/>
  <sheetViews>
    <sheetView showGridLines="0" zoomScale="80" zoomScaleNormal="80" workbookViewId="0">
      <selection activeCell="G6" sqref="G6"/>
    </sheetView>
  </sheetViews>
  <sheetFormatPr baseColWidth="10" defaultColWidth="11.42578125" defaultRowHeight="14.25" x14ac:dyDescent="0.2"/>
  <cols>
    <col min="1" max="1" width="3.140625" style="29" customWidth="1"/>
    <col min="2" max="2" width="28.140625" style="29" customWidth="1"/>
    <col min="3" max="3" width="13.28515625" style="29" customWidth="1"/>
    <col min="4" max="4" width="15" style="29" customWidth="1"/>
    <col min="5" max="6" width="12.28515625" style="29" customWidth="1"/>
    <col min="7" max="9" width="16.42578125" style="29" customWidth="1"/>
    <col min="10" max="10" width="16.140625" style="29" customWidth="1"/>
    <col min="11" max="16384" width="11.42578125" style="29"/>
  </cols>
  <sheetData>
    <row r="1" spans="2:14" customFormat="1" ht="18.75" x14ac:dyDescent="0.3">
      <c r="J1" s="82"/>
      <c r="K1" s="82"/>
      <c r="L1" s="82"/>
      <c r="M1" s="82"/>
      <c r="N1" s="83" t="s">
        <v>81</v>
      </c>
    </row>
    <row r="2" spans="2:14" customFormat="1" ht="18.75" x14ac:dyDescent="0.3">
      <c r="J2" s="82"/>
      <c r="K2" s="82"/>
      <c r="L2" s="82"/>
      <c r="M2" s="82"/>
      <c r="N2" s="83" t="s">
        <v>82</v>
      </c>
    </row>
    <row r="3" spans="2:14" customFormat="1" ht="15" x14ac:dyDescent="0.25"/>
    <row r="4" spans="2:14" customFormat="1" ht="15.75" x14ac:dyDescent="0.25">
      <c r="B4" s="87" t="s">
        <v>109</v>
      </c>
    </row>
    <row r="5" spans="2:14" customFormat="1" ht="15.75" x14ac:dyDescent="0.25">
      <c r="B5" s="88" t="s">
        <v>176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8" spans="2:14" x14ac:dyDescent="0.2">
      <c r="B8" s="37" t="s">
        <v>137</v>
      </c>
    </row>
    <row r="9" spans="2:14" ht="21" customHeight="1" x14ac:dyDescent="0.2">
      <c r="B9" s="171" t="s">
        <v>26</v>
      </c>
      <c r="C9" s="173" t="s">
        <v>11</v>
      </c>
      <c r="D9" s="173"/>
      <c r="E9" s="173"/>
      <c r="F9" s="173"/>
      <c r="G9" s="173" t="s">
        <v>115</v>
      </c>
      <c r="H9" s="173"/>
      <c r="I9" s="173"/>
    </row>
    <row r="10" spans="2:14" ht="21.75" customHeight="1" x14ac:dyDescent="0.2">
      <c r="B10" s="172"/>
      <c r="C10" s="111" t="s">
        <v>37</v>
      </c>
      <c r="D10" s="111" t="s">
        <v>114</v>
      </c>
      <c r="E10" s="174" t="s">
        <v>120</v>
      </c>
      <c r="F10" s="175"/>
      <c r="G10" s="112" t="s">
        <v>171</v>
      </c>
      <c r="H10" s="112" t="s">
        <v>171</v>
      </c>
      <c r="I10" s="112" t="s">
        <v>171</v>
      </c>
    </row>
    <row r="11" spans="2:14" ht="21.75" customHeight="1" x14ac:dyDescent="0.2">
      <c r="B11" s="172"/>
      <c r="C11" s="112" t="s">
        <v>170</v>
      </c>
      <c r="D11" s="112" t="s">
        <v>170</v>
      </c>
      <c r="E11" s="112" t="s">
        <v>169</v>
      </c>
      <c r="F11" s="112" t="s">
        <v>170</v>
      </c>
      <c r="G11" s="112" t="s">
        <v>172</v>
      </c>
      <c r="H11" s="112" t="s">
        <v>173</v>
      </c>
      <c r="I11" s="112" t="s">
        <v>174</v>
      </c>
    </row>
    <row r="12" spans="2:14" ht="26.25" customHeight="1" x14ac:dyDescent="0.2">
      <c r="B12" s="113" t="s">
        <v>17</v>
      </c>
      <c r="C12" s="132">
        <v>1952</v>
      </c>
      <c r="D12" s="151">
        <v>2184</v>
      </c>
      <c r="E12" s="108">
        <v>1806</v>
      </c>
      <c r="F12" s="108">
        <v>2932</v>
      </c>
      <c r="G12" s="4">
        <f>+((F12/C12)-1)*100</f>
        <v>50.204918032786885</v>
      </c>
      <c r="H12" s="4">
        <f>+((F12/D12)-1)*100</f>
        <v>34.249084249084241</v>
      </c>
      <c r="I12" s="4">
        <f>+((F12/E12)-1)*100</f>
        <v>62.347729789590247</v>
      </c>
    </row>
    <row r="13" spans="2:14" ht="26.25" customHeight="1" x14ac:dyDescent="0.2">
      <c r="B13" s="113" t="s">
        <v>38</v>
      </c>
      <c r="C13" s="108">
        <v>4916</v>
      </c>
      <c r="D13" s="151">
        <v>3354</v>
      </c>
      <c r="E13" s="108">
        <v>1887</v>
      </c>
      <c r="F13" s="108">
        <v>3134</v>
      </c>
      <c r="G13" s="4">
        <f>+((F13/C13)-1)*100</f>
        <v>-36.248982912937343</v>
      </c>
      <c r="H13" s="4">
        <f>+((F13/D13)-1)*100</f>
        <v>-6.5593321407274914</v>
      </c>
      <c r="I13" s="4">
        <f>+((F13/E13)-1)*100</f>
        <v>66.083730789613142</v>
      </c>
    </row>
    <row r="14" spans="2:14" ht="47.25" customHeight="1" x14ac:dyDescent="0.2">
      <c r="B14" s="113" t="s">
        <v>39</v>
      </c>
      <c r="C14" s="109">
        <v>2.5184426229508197</v>
      </c>
      <c r="D14" s="152">
        <v>1.5357142857142858</v>
      </c>
      <c r="E14" s="109">
        <f>E13/E12</f>
        <v>1.0448504983388704</v>
      </c>
      <c r="F14" s="109">
        <f>F13/F12</f>
        <v>1.0688949522510232</v>
      </c>
      <c r="G14" s="110"/>
      <c r="H14" s="110"/>
      <c r="I14" s="110"/>
    </row>
    <row r="15" spans="2:14" x14ac:dyDescent="0.2">
      <c r="B15" s="33" t="s">
        <v>63</v>
      </c>
    </row>
  </sheetData>
  <mergeCells count="4">
    <mergeCell ref="B9:B11"/>
    <mergeCell ref="G9:I9"/>
    <mergeCell ref="C9:F9"/>
    <mergeCell ref="E10:F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6666"/>
  </sheetPr>
  <dimension ref="B1:N62"/>
  <sheetViews>
    <sheetView showGridLines="0" topLeftCell="B1" zoomScale="80" zoomScaleNormal="80" workbookViewId="0">
      <selection activeCell="E30" sqref="E30"/>
    </sheetView>
  </sheetViews>
  <sheetFormatPr baseColWidth="10" defaultColWidth="11.42578125" defaultRowHeight="15.75" x14ac:dyDescent="0.25"/>
  <cols>
    <col min="1" max="1" width="3" style="7" customWidth="1"/>
    <col min="2" max="3" width="11.42578125" style="7"/>
    <col min="4" max="6" width="17.42578125" style="7" customWidth="1"/>
    <col min="7" max="7" width="12.42578125" style="7" customWidth="1"/>
    <col min="8" max="8" width="17.5703125" style="7" customWidth="1"/>
    <col min="9" max="10" width="17.42578125" style="7" customWidth="1"/>
    <col min="11" max="16384" width="11.42578125" style="7"/>
  </cols>
  <sheetData>
    <row r="1" spans="2:14" customFormat="1" ht="18.75" x14ac:dyDescent="0.3">
      <c r="J1" s="82"/>
      <c r="K1" s="82"/>
      <c r="L1" s="82"/>
      <c r="M1" s="82"/>
      <c r="N1" s="83" t="s">
        <v>81</v>
      </c>
    </row>
    <row r="2" spans="2:14" customFormat="1" ht="18.75" x14ac:dyDescent="0.3">
      <c r="J2" s="82"/>
      <c r="K2" s="82"/>
      <c r="L2" s="82"/>
      <c r="M2" s="82"/>
      <c r="N2" s="83" t="s">
        <v>82</v>
      </c>
    </row>
    <row r="3" spans="2:14" customFormat="1" ht="15" x14ac:dyDescent="0.25"/>
    <row r="4" spans="2:14" customFormat="1" x14ac:dyDescent="0.25">
      <c r="B4" s="87" t="s">
        <v>95</v>
      </c>
    </row>
    <row r="5" spans="2:14" customFormat="1" x14ac:dyDescent="0.25">
      <c r="B5" s="88" t="s">
        <v>176</v>
      </c>
      <c r="C5" s="91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2:14" ht="12.75" customHeight="1" x14ac:dyDescent="0.25"/>
    <row r="7" spans="2:14" ht="12.75" customHeight="1" x14ac:dyDescent="0.25"/>
    <row r="8" spans="2:14" x14ac:dyDescent="0.25">
      <c r="B8" s="6" t="s">
        <v>157</v>
      </c>
    </row>
    <row r="9" spans="2:14" x14ac:dyDescent="0.25">
      <c r="B9" s="6"/>
    </row>
    <row r="10" spans="2:14" ht="24.75" customHeight="1" x14ac:dyDescent="0.25">
      <c r="B10" s="181" t="s">
        <v>0</v>
      </c>
      <c r="C10" s="183" t="s">
        <v>1</v>
      </c>
      <c r="D10" s="179" t="s">
        <v>11</v>
      </c>
      <c r="E10" s="179"/>
      <c r="F10" s="179"/>
      <c r="G10" s="179" t="s">
        <v>117</v>
      </c>
      <c r="H10" s="179"/>
      <c r="I10" s="179" t="s">
        <v>12</v>
      </c>
      <c r="J10" s="180"/>
    </row>
    <row r="11" spans="2:14" ht="31.5" x14ac:dyDescent="0.25">
      <c r="B11" s="182"/>
      <c r="C11" s="184"/>
      <c r="D11" s="15" t="s">
        <v>26</v>
      </c>
      <c r="E11" s="15" t="s">
        <v>15</v>
      </c>
      <c r="F11" s="15" t="s">
        <v>14</v>
      </c>
      <c r="G11" s="15" t="s">
        <v>13</v>
      </c>
      <c r="H11" s="15" t="s">
        <v>14</v>
      </c>
      <c r="I11" s="15" t="s">
        <v>15</v>
      </c>
      <c r="J11" s="16" t="s">
        <v>16</v>
      </c>
    </row>
    <row r="12" spans="2:14" x14ac:dyDescent="0.25">
      <c r="B12" s="177">
        <v>2018</v>
      </c>
      <c r="C12" s="98" t="s">
        <v>110</v>
      </c>
      <c r="D12" s="18">
        <v>1789</v>
      </c>
      <c r="E12" s="18">
        <v>1317</v>
      </c>
      <c r="F12" s="17">
        <v>472</v>
      </c>
      <c r="G12" s="17"/>
      <c r="H12" s="17"/>
      <c r="I12" s="17"/>
      <c r="J12" s="17"/>
    </row>
    <row r="13" spans="2:14" x14ac:dyDescent="0.25">
      <c r="B13" s="177"/>
      <c r="C13" s="98" t="s">
        <v>111</v>
      </c>
      <c r="D13" s="18">
        <v>1944</v>
      </c>
      <c r="E13" s="18">
        <v>1139</v>
      </c>
      <c r="F13" s="17">
        <v>805</v>
      </c>
      <c r="G13" s="17"/>
      <c r="H13" s="17"/>
      <c r="I13" s="19">
        <f>+(E13/E12-1)*100</f>
        <v>-13.515565679574792</v>
      </c>
      <c r="J13" s="19">
        <f>+(F13/F12-1)*100</f>
        <v>70.550847457627114</v>
      </c>
    </row>
    <row r="14" spans="2:14" x14ac:dyDescent="0.25">
      <c r="B14" s="177"/>
      <c r="C14" s="98" t="s">
        <v>112</v>
      </c>
      <c r="D14" s="18">
        <v>1551</v>
      </c>
      <c r="E14" s="18">
        <v>1238</v>
      </c>
      <c r="F14" s="17">
        <v>313</v>
      </c>
      <c r="G14" s="17"/>
      <c r="H14" s="17"/>
      <c r="I14" s="19">
        <f t="shared" ref="I14:I24" si="0">+(E14/E13-1)*100</f>
        <v>8.6918349429323971</v>
      </c>
      <c r="J14" s="19">
        <f t="shared" ref="J14:J24" si="1">+(F14/F13-1)*100</f>
        <v>-61.118012422360245</v>
      </c>
    </row>
    <row r="15" spans="2:14" x14ac:dyDescent="0.25">
      <c r="B15" s="178"/>
      <c r="C15" s="98" t="s">
        <v>113</v>
      </c>
      <c r="D15" s="18">
        <v>1696</v>
      </c>
      <c r="E15" s="18">
        <v>1341</v>
      </c>
      <c r="F15" s="17">
        <v>355</v>
      </c>
      <c r="G15" s="17"/>
      <c r="H15" s="17"/>
      <c r="I15" s="19">
        <f t="shared" si="0"/>
        <v>8.3198707592891719</v>
      </c>
      <c r="J15" s="19">
        <f t="shared" si="1"/>
        <v>13.418530351437695</v>
      </c>
    </row>
    <row r="16" spans="2:14" x14ac:dyDescent="0.25">
      <c r="B16" s="177">
        <v>2019</v>
      </c>
      <c r="C16" s="98" t="s">
        <v>110</v>
      </c>
      <c r="D16" s="18">
        <v>1802</v>
      </c>
      <c r="E16" s="18">
        <v>1134</v>
      </c>
      <c r="F16" s="17">
        <v>668</v>
      </c>
      <c r="G16" s="19">
        <f>+(E16/E12-1)*100</f>
        <v>-13.89521640091116</v>
      </c>
      <c r="H16" s="19">
        <f>+(F16/F12-1)*100</f>
        <v>41.525423728813557</v>
      </c>
      <c r="I16" s="19">
        <f t="shared" si="0"/>
        <v>-15.436241610738255</v>
      </c>
      <c r="J16" s="19">
        <f t="shared" si="1"/>
        <v>88.16901408450704</v>
      </c>
    </row>
    <row r="17" spans="2:14" x14ac:dyDescent="0.25">
      <c r="B17" s="177"/>
      <c r="C17" s="98" t="s">
        <v>111</v>
      </c>
      <c r="D17" s="18">
        <v>932</v>
      </c>
      <c r="E17" s="18">
        <v>810</v>
      </c>
      <c r="F17" s="17">
        <v>122</v>
      </c>
      <c r="G17" s="19">
        <f>+(E17/E13-1)*100</f>
        <v>-28.884986830553117</v>
      </c>
      <c r="H17" s="19">
        <f t="shared" ref="H17:H24" si="2">+(F17/F13-1)*100</f>
        <v>-84.844720496894411</v>
      </c>
      <c r="I17" s="19">
        <f t="shared" si="0"/>
        <v>-28.571428571428569</v>
      </c>
      <c r="J17" s="19">
        <f t="shared" si="1"/>
        <v>-81.736526946107773</v>
      </c>
    </row>
    <row r="18" spans="2:14" x14ac:dyDescent="0.25">
      <c r="B18" s="177"/>
      <c r="C18" s="98" t="s">
        <v>112</v>
      </c>
      <c r="D18" s="18">
        <v>1430</v>
      </c>
      <c r="E18" s="18">
        <v>1297</v>
      </c>
      <c r="F18" s="17">
        <v>133</v>
      </c>
      <c r="G18" s="19">
        <f t="shared" ref="G18:G24" si="3">+(E18/E14-1)*100</f>
        <v>4.7657512116316747</v>
      </c>
      <c r="H18" s="19">
        <f t="shared" si="2"/>
        <v>-57.507987220447276</v>
      </c>
      <c r="I18" s="19">
        <f t="shared" si="0"/>
        <v>60.123456790123456</v>
      </c>
      <c r="J18" s="19">
        <f t="shared" si="1"/>
        <v>9.0163934426229488</v>
      </c>
    </row>
    <row r="19" spans="2:14" x14ac:dyDescent="0.25">
      <c r="B19" s="178"/>
      <c r="C19" s="98" t="s">
        <v>113</v>
      </c>
      <c r="D19" s="18">
        <v>1815</v>
      </c>
      <c r="E19" s="18">
        <v>1591</v>
      </c>
      <c r="F19" s="17">
        <v>224</v>
      </c>
      <c r="G19" s="19">
        <f t="shared" si="3"/>
        <v>18.642803877703209</v>
      </c>
      <c r="H19" s="19">
        <f t="shared" si="2"/>
        <v>-36.901408450704224</v>
      </c>
      <c r="I19" s="19">
        <f t="shared" si="0"/>
        <v>22.667694680030849</v>
      </c>
      <c r="J19" s="19">
        <f t="shared" si="1"/>
        <v>68.421052631578931</v>
      </c>
    </row>
    <row r="20" spans="2:14" x14ac:dyDescent="0.25">
      <c r="B20" s="176">
        <v>2020</v>
      </c>
      <c r="C20" s="98" t="s">
        <v>110</v>
      </c>
      <c r="D20" s="18">
        <v>1201</v>
      </c>
      <c r="E20" s="18">
        <v>1041</v>
      </c>
      <c r="F20" s="17">
        <v>160</v>
      </c>
      <c r="G20" s="19">
        <f t="shared" si="3"/>
        <v>-8.2010582010581974</v>
      </c>
      <c r="H20" s="19">
        <f t="shared" si="2"/>
        <v>-76.047904191616766</v>
      </c>
      <c r="I20" s="19">
        <f t="shared" si="0"/>
        <v>-34.569453174104339</v>
      </c>
      <c r="J20" s="19">
        <f t="shared" si="1"/>
        <v>-28.571428571428569</v>
      </c>
    </row>
    <row r="21" spans="2:14" x14ac:dyDescent="0.25">
      <c r="B21" s="177"/>
      <c r="C21" s="98" t="s">
        <v>111</v>
      </c>
      <c r="D21" s="18">
        <v>1002</v>
      </c>
      <c r="E21" s="18">
        <v>901</v>
      </c>
      <c r="F21" s="17">
        <v>101</v>
      </c>
      <c r="G21" s="19">
        <f t="shared" si="3"/>
        <v>11.234567901234559</v>
      </c>
      <c r="H21" s="19">
        <f t="shared" si="2"/>
        <v>-17.213114754098356</v>
      </c>
      <c r="I21" s="19">
        <f t="shared" si="0"/>
        <v>-13.448607108549471</v>
      </c>
      <c r="J21" s="19">
        <f t="shared" si="1"/>
        <v>-36.875</v>
      </c>
    </row>
    <row r="22" spans="2:14" x14ac:dyDescent="0.25">
      <c r="B22" s="177"/>
      <c r="C22" s="98" t="s">
        <v>112</v>
      </c>
      <c r="D22" s="18">
        <v>1193</v>
      </c>
      <c r="E22" s="18">
        <v>1049</v>
      </c>
      <c r="F22" s="17">
        <v>144</v>
      </c>
      <c r="G22" s="19">
        <f t="shared" si="3"/>
        <v>-19.121048573631462</v>
      </c>
      <c r="H22" s="19">
        <f t="shared" si="2"/>
        <v>8.2706766917293173</v>
      </c>
      <c r="I22" s="19">
        <f t="shared" si="0"/>
        <v>16.426193118756927</v>
      </c>
      <c r="J22" s="19">
        <f t="shared" si="1"/>
        <v>42.574257425742566</v>
      </c>
    </row>
    <row r="23" spans="2:14" x14ac:dyDescent="0.25">
      <c r="B23" s="178"/>
      <c r="C23" s="98" t="s">
        <v>113</v>
      </c>
      <c r="D23" s="18">
        <v>1222</v>
      </c>
      <c r="E23" s="18">
        <v>1037</v>
      </c>
      <c r="F23" s="17">
        <v>185</v>
      </c>
      <c r="G23" s="19">
        <f t="shared" si="3"/>
        <v>-34.820867379006913</v>
      </c>
      <c r="H23" s="19">
        <f t="shared" si="2"/>
        <v>-17.410714285714292</v>
      </c>
      <c r="I23" s="19">
        <f t="shared" si="0"/>
        <v>-1.1439466158245981</v>
      </c>
      <c r="J23" s="19">
        <f t="shared" si="1"/>
        <v>28.472222222222232</v>
      </c>
    </row>
    <row r="24" spans="2:14" x14ac:dyDescent="0.25">
      <c r="B24" s="176">
        <v>2021</v>
      </c>
      <c r="C24" s="98" t="s">
        <v>110</v>
      </c>
      <c r="D24" s="18">
        <v>1231</v>
      </c>
      <c r="E24" s="18">
        <v>1083</v>
      </c>
      <c r="F24" s="17">
        <v>148</v>
      </c>
      <c r="G24" s="19">
        <f t="shared" si="3"/>
        <v>4.0345821325648457</v>
      </c>
      <c r="H24" s="19">
        <f t="shared" si="2"/>
        <v>-7.4999999999999956</v>
      </c>
      <c r="I24" s="19">
        <f t="shared" si="0"/>
        <v>4.4358727097396411</v>
      </c>
      <c r="J24" s="19">
        <f t="shared" si="1"/>
        <v>-19.999999999999996</v>
      </c>
      <c r="M24" s="8"/>
      <c r="N24" s="8"/>
    </row>
    <row r="25" spans="2:14" x14ac:dyDescent="0.25">
      <c r="B25" s="177"/>
      <c r="C25" s="98" t="s">
        <v>111</v>
      </c>
      <c r="D25" s="18">
        <v>1699</v>
      </c>
      <c r="E25" s="20">
        <v>1446</v>
      </c>
      <c r="F25" s="21">
        <v>253</v>
      </c>
      <c r="G25" s="22">
        <f t="shared" ref="G25:H26" si="4">+(E25/E21-1)*100</f>
        <v>60.488346281909003</v>
      </c>
      <c r="H25" s="22">
        <f t="shared" si="4"/>
        <v>150.49504950495049</v>
      </c>
      <c r="I25" s="22">
        <f t="shared" ref="I25:J25" si="5">+(E25/E24-1)*100</f>
        <v>33.518005540166193</v>
      </c>
      <c r="J25" s="22">
        <f t="shared" si="5"/>
        <v>70.945945945945937</v>
      </c>
      <c r="M25" s="8"/>
      <c r="N25" s="8"/>
    </row>
    <row r="26" spans="2:14" x14ac:dyDescent="0.25">
      <c r="B26" s="177"/>
      <c r="C26" s="98" t="s">
        <v>112</v>
      </c>
      <c r="D26" s="18">
        <v>1952</v>
      </c>
      <c r="E26" s="20">
        <v>1584</v>
      </c>
      <c r="F26" s="21">
        <v>368</v>
      </c>
      <c r="G26" s="22">
        <f t="shared" si="4"/>
        <v>51.000953288846532</v>
      </c>
      <c r="H26" s="22">
        <f t="shared" ref="H26:H30" si="6">+(F26/F22-1)*100</f>
        <v>155.55555555555554</v>
      </c>
      <c r="I26" s="22">
        <f t="shared" ref="I26:J27" si="7">+(E26/E25-1)*100</f>
        <v>9.543568464730301</v>
      </c>
      <c r="J26" s="22">
        <f t="shared" si="7"/>
        <v>45.45454545454546</v>
      </c>
      <c r="M26" s="8"/>
      <c r="N26" s="8"/>
    </row>
    <row r="27" spans="2:14" x14ac:dyDescent="0.25">
      <c r="B27" s="178"/>
      <c r="C27" s="98" t="s">
        <v>113</v>
      </c>
      <c r="D27" s="18">
        <v>1750</v>
      </c>
      <c r="E27" s="20">
        <v>1509</v>
      </c>
      <c r="F27" s="21">
        <v>241</v>
      </c>
      <c r="G27" s="22">
        <f t="shared" ref="G27:G32" si="8">+(E27/E23-1)*100</f>
        <v>45.515911282545794</v>
      </c>
      <c r="H27" s="22">
        <f t="shared" si="6"/>
        <v>30.270270270270274</v>
      </c>
      <c r="I27" s="22">
        <f t="shared" si="7"/>
        <v>-4.7348484848484862</v>
      </c>
      <c r="J27" s="22">
        <f t="shared" si="7"/>
        <v>-34.510869565217398</v>
      </c>
    </row>
    <row r="28" spans="2:14" x14ac:dyDescent="0.25">
      <c r="B28" s="176">
        <v>2022</v>
      </c>
      <c r="C28" s="98" t="s">
        <v>110</v>
      </c>
      <c r="D28" s="18">
        <v>1722</v>
      </c>
      <c r="E28" s="20">
        <v>1466</v>
      </c>
      <c r="F28" s="21">
        <v>256</v>
      </c>
      <c r="G28" s="22">
        <f t="shared" si="8"/>
        <v>35.364727608494917</v>
      </c>
      <c r="H28" s="22">
        <f t="shared" si="6"/>
        <v>72.972972972972983</v>
      </c>
      <c r="I28" s="22">
        <f t="shared" ref="I28:J29" si="9">+(E28/E27-1)*100</f>
        <v>-2.8495692511597115</v>
      </c>
      <c r="J28" s="22">
        <f t="shared" si="9"/>
        <v>6.2240663900414939</v>
      </c>
    </row>
    <row r="29" spans="2:14" x14ac:dyDescent="0.25">
      <c r="B29" s="177"/>
      <c r="C29" s="98" t="s">
        <v>111</v>
      </c>
      <c r="D29" s="18">
        <v>1732</v>
      </c>
      <c r="E29" s="20">
        <v>1488</v>
      </c>
      <c r="F29" s="21">
        <v>244</v>
      </c>
      <c r="G29" s="22">
        <f t="shared" si="8"/>
        <v>2.9045643153526868</v>
      </c>
      <c r="H29" s="22">
        <f t="shared" si="6"/>
        <v>-3.5573122529644285</v>
      </c>
      <c r="I29" s="22">
        <f t="shared" si="9"/>
        <v>1.5006821282401051</v>
      </c>
      <c r="J29" s="22">
        <f t="shared" si="9"/>
        <v>-4.6875</v>
      </c>
    </row>
    <row r="30" spans="2:14" x14ac:dyDescent="0.25">
      <c r="B30" s="177"/>
      <c r="C30" s="98" t="s">
        <v>112</v>
      </c>
      <c r="D30" s="18">
        <v>2184</v>
      </c>
      <c r="E30" s="20">
        <v>1924</v>
      </c>
      <c r="F30" s="21">
        <v>260</v>
      </c>
      <c r="G30" s="22">
        <f t="shared" si="8"/>
        <v>21.464646464646474</v>
      </c>
      <c r="H30" s="22">
        <f t="shared" si="6"/>
        <v>-29.34782608695652</v>
      </c>
      <c r="I30" s="22">
        <f t="shared" ref="I30:J33" si="10">+(E30/E29-1)*100</f>
        <v>29.3010752688172</v>
      </c>
      <c r="J30" s="22">
        <f t="shared" si="10"/>
        <v>6.5573770491803351</v>
      </c>
    </row>
    <row r="31" spans="2:14" x14ac:dyDescent="0.25">
      <c r="B31" s="178"/>
      <c r="C31" s="98" t="s">
        <v>113</v>
      </c>
      <c r="D31" s="18">
        <v>1998</v>
      </c>
      <c r="E31" s="20">
        <v>1656</v>
      </c>
      <c r="F31" s="21">
        <v>342</v>
      </c>
      <c r="G31" s="22">
        <f t="shared" si="8"/>
        <v>9.7415506958250511</v>
      </c>
      <c r="H31" s="22">
        <f>+(F31/F27-1)*100</f>
        <v>41.908713692946066</v>
      </c>
      <c r="I31" s="22">
        <f t="shared" si="10"/>
        <v>-13.929313929313924</v>
      </c>
      <c r="J31" s="22">
        <f t="shared" si="10"/>
        <v>31.538461538461537</v>
      </c>
    </row>
    <row r="32" spans="2:14" ht="22.5" customHeight="1" x14ac:dyDescent="0.25">
      <c r="B32" s="176">
        <v>2023</v>
      </c>
      <c r="C32" s="98" t="s">
        <v>110</v>
      </c>
      <c r="D32" s="18">
        <v>1597</v>
      </c>
      <c r="E32" s="20">
        <v>1419</v>
      </c>
      <c r="F32" s="21">
        <v>178</v>
      </c>
      <c r="G32" s="22">
        <f t="shared" si="8"/>
        <v>-3.2060027285129578</v>
      </c>
      <c r="H32" s="22">
        <f>+(F32/F28-1)*100</f>
        <v>-30.46875</v>
      </c>
      <c r="I32" s="22">
        <f t="shared" si="10"/>
        <v>-14.311594202898547</v>
      </c>
      <c r="J32" s="22">
        <f t="shared" si="10"/>
        <v>-47.953216374269005</v>
      </c>
    </row>
    <row r="33" spans="2:10" ht="22.5" customHeight="1" x14ac:dyDescent="0.25">
      <c r="B33" s="177"/>
      <c r="C33" s="98" t="s">
        <v>111</v>
      </c>
      <c r="D33" s="18">
        <v>1806</v>
      </c>
      <c r="E33" s="20">
        <v>1658</v>
      </c>
      <c r="F33" s="21">
        <v>148</v>
      </c>
      <c r="G33" s="22">
        <f>+(E33/E29-1)*100</f>
        <v>11.4247311827957</v>
      </c>
      <c r="H33" s="22">
        <f>+(F33/F29-1)*100</f>
        <v>-39.344262295081968</v>
      </c>
      <c r="I33" s="22">
        <f t="shared" si="10"/>
        <v>16.842847075405221</v>
      </c>
      <c r="J33" s="22">
        <f t="shared" si="10"/>
        <v>-16.853932584269661</v>
      </c>
    </row>
    <row r="34" spans="2:10" ht="22.5" customHeight="1" x14ac:dyDescent="0.25">
      <c r="B34" s="147"/>
      <c r="C34" s="98" t="s">
        <v>112</v>
      </c>
      <c r="D34" s="18">
        <v>2932</v>
      </c>
      <c r="E34" s="20">
        <v>2500</v>
      </c>
      <c r="F34" s="21">
        <v>432</v>
      </c>
      <c r="G34" s="22">
        <f>+(E34/E30-1)*100</f>
        <v>29.937629937629939</v>
      </c>
      <c r="H34" s="22">
        <f>+(F34/F30-1)*100</f>
        <v>66.15384615384616</v>
      </c>
      <c r="I34" s="22">
        <f>+(E34/E33-1)*100</f>
        <v>50.784077201447531</v>
      </c>
      <c r="J34" s="22">
        <f>+(F34/F33-1)*100</f>
        <v>191.89189189189187</v>
      </c>
    </row>
    <row r="35" spans="2:10" x14ac:dyDescent="0.25">
      <c r="B35" s="3" t="s">
        <v>64</v>
      </c>
      <c r="G35" s="22"/>
      <c r="H35" s="9"/>
    </row>
    <row r="36" spans="2:10" x14ac:dyDescent="0.25">
      <c r="G36" s="22"/>
    </row>
    <row r="37" spans="2:10" x14ac:dyDescent="0.25">
      <c r="B37" s="6" t="s">
        <v>119</v>
      </c>
    </row>
    <row r="60" spans="2:2" x14ac:dyDescent="0.25">
      <c r="B60" s="3"/>
    </row>
    <row r="62" spans="2:2" x14ac:dyDescent="0.25">
      <c r="B62" s="3" t="s">
        <v>65</v>
      </c>
    </row>
  </sheetData>
  <mergeCells count="11">
    <mergeCell ref="I10:J10"/>
    <mergeCell ref="B10:B11"/>
    <mergeCell ref="C10:C11"/>
    <mergeCell ref="B12:B15"/>
    <mergeCell ref="B16:B19"/>
    <mergeCell ref="B32:B33"/>
    <mergeCell ref="B28:B31"/>
    <mergeCell ref="B20:B23"/>
    <mergeCell ref="D10:F10"/>
    <mergeCell ref="G10:H10"/>
    <mergeCell ref="B24:B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6666"/>
  </sheetPr>
  <dimension ref="B1:N19"/>
  <sheetViews>
    <sheetView showGridLines="0" topLeftCell="B1" zoomScale="80" zoomScaleNormal="80" workbookViewId="0">
      <selection activeCell="E20" sqref="E20"/>
    </sheetView>
  </sheetViews>
  <sheetFormatPr baseColWidth="10" defaultRowHeight="15" x14ac:dyDescent="0.25"/>
  <cols>
    <col min="1" max="1" width="3.28515625" customWidth="1"/>
    <col min="2" max="2" width="23.42578125" customWidth="1"/>
    <col min="3" max="6" width="10.42578125" customWidth="1"/>
    <col min="7" max="9" width="15.42578125" customWidth="1"/>
  </cols>
  <sheetData>
    <row r="1" spans="2:14" x14ac:dyDescent="0.25">
      <c r="N1" s="90" t="s">
        <v>81</v>
      </c>
    </row>
    <row r="2" spans="2:14" x14ac:dyDescent="0.25">
      <c r="N2" s="90" t="s">
        <v>82</v>
      </c>
    </row>
    <row r="4" spans="2:14" x14ac:dyDescent="0.25">
      <c r="B4" s="80" t="s">
        <v>95</v>
      </c>
    </row>
    <row r="5" spans="2:14" x14ac:dyDescent="0.25">
      <c r="B5" s="81" t="s">
        <v>176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2:14" ht="12" customHeight="1" x14ac:dyDescent="0.25"/>
    <row r="7" spans="2:14" ht="12" customHeight="1" x14ac:dyDescent="0.25"/>
    <row r="8" spans="2:14" x14ac:dyDescent="0.25">
      <c r="B8" s="1" t="s">
        <v>156</v>
      </c>
    </row>
    <row r="9" spans="2:14" ht="17.25" customHeight="1" x14ac:dyDescent="0.25">
      <c r="B9" s="172" t="s">
        <v>40</v>
      </c>
      <c r="C9" s="185" t="s">
        <v>11</v>
      </c>
      <c r="D9" s="185"/>
      <c r="E9" s="185"/>
      <c r="F9" s="185"/>
      <c r="G9" s="185" t="s">
        <v>115</v>
      </c>
      <c r="H9" s="185"/>
      <c r="I9" s="185"/>
    </row>
    <row r="10" spans="2:14" ht="17.25" customHeight="1" x14ac:dyDescent="0.25">
      <c r="B10" s="172"/>
      <c r="C10" s="111" t="s">
        <v>37</v>
      </c>
      <c r="D10" s="111" t="s">
        <v>114</v>
      </c>
      <c r="E10" s="186" t="s">
        <v>120</v>
      </c>
      <c r="F10" s="187"/>
      <c r="G10" s="112" t="s">
        <v>171</v>
      </c>
      <c r="H10" s="112" t="s">
        <v>171</v>
      </c>
      <c r="I10" s="112" t="s">
        <v>171</v>
      </c>
    </row>
    <row r="11" spans="2:14" ht="17.25" customHeight="1" x14ac:dyDescent="0.25">
      <c r="B11" s="172"/>
      <c r="C11" s="112" t="s">
        <v>170</v>
      </c>
      <c r="D11" s="112" t="s">
        <v>170</v>
      </c>
      <c r="E11" s="112" t="s">
        <v>169</v>
      </c>
      <c r="F11" s="112" t="s">
        <v>170</v>
      </c>
      <c r="G11" s="112" t="s">
        <v>172</v>
      </c>
      <c r="H11" s="112" t="s">
        <v>173</v>
      </c>
      <c r="I11" s="112" t="s">
        <v>174</v>
      </c>
    </row>
    <row r="12" spans="2:14" ht="21.75" customHeight="1" x14ac:dyDescent="0.25">
      <c r="B12" s="116" t="s">
        <v>41</v>
      </c>
      <c r="C12" s="153">
        <v>1584</v>
      </c>
      <c r="D12" s="153">
        <v>1924</v>
      </c>
      <c r="E12" s="114">
        <v>1658</v>
      </c>
      <c r="F12" s="114">
        <v>2500</v>
      </c>
      <c r="G12" s="4">
        <f>+((F12/C12)-1)*100</f>
        <v>57.828282828282831</v>
      </c>
      <c r="H12" s="4">
        <f>+((F12/D12)-1)*100</f>
        <v>29.937629937629939</v>
      </c>
      <c r="I12" s="4">
        <f>+((F12/E12)-1)*100</f>
        <v>50.784077201447531</v>
      </c>
    </row>
    <row r="13" spans="2:14" ht="24.75" customHeight="1" x14ac:dyDescent="0.25">
      <c r="B13" s="116" t="s">
        <v>42</v>
      </c>
      <c r="C13" s="153">
        <v>368</v>
      </c>
      <c r="D13" s="153">
        <v>260</v>
      </c>
      <c r="E13" s="114">
        <v>148</v>
      </c>
      <c r="F13" s="114">
        <v>432</v>
      </c>
      <c r="G13" s="4">
        <f>+((F13/C13)-1)*100</f>
        <v>17.391304347826097</v>
      </c>
      <c r="H13" s="4">
        <f>+((F13/D13)-1)*100</f>
        <v>66.15384615384616</v>
      </c>
      <c r="I13" s="4">
        <f>+((F13/E13)-1)*100</f>
        <v>191.89189189189187</v>
      </c>
    </row>
    <row r="14" spans="2:14" ht="22.5" customHeight="1" x14ac:dyDescent="0.25">
      <c r="B14" s="116" t="s">
        <v>43</v>
      </c>
      <c r="C14" s="117">
        <f>SUM(C12:C13)</f>
        <v>1952</v>
      </c>
      <c r="D14" s="117">
        <f>SUM(D12:D13)</f>
        <v>2184</v>
      </c>
      <c r="E14" s="117">
        <v>1806</v>
      </c>
      <c r="F14" s="117">
        <f>SUM(F12:F13)</f>
        <v>2932</v>
      </c>
      <c r="G14" s="118">
        <f>+((F14/C14)-1)*100</f>
        <v>50.204918032786885</v>
      </c>
      <c r="H14" s="118">
        <f>+((F14/D14)-1)*100</f>
        <v>34.249084249084241</v>
      </c>
      <c r="I14" s="118">
        <f>+((F14/E14)-1)*100</f>
        <v>62.347729789590247</v>
      </c>
    </row>
    <row r="15" spans="2:14" x14ac:dyDescent="0.25">
      <c r="B15" s="10" t="s">
        <v>66</v>
      </c>
    </row>
    <row r="19" spans="7:8" x14ac:dyDescent="0.25">
      <c r="G19" s="4"/>
      <c r="H19" s="4"/>
    </row>
  </sheetData>
  <mergeCells count="4">
    <mergeCell ref="B9:B11"/>
    <mergeCell ref="G9:I9"/>
    <mergeCell ref="C9:F9"/>
    <mergeCell ref="E10:F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6666"/>
  </sheetPr>
  <dimension ref="B1:M44"/>
  <sheetViews>
    <sheetView showGridLines="0" topLeftCell="A8" zoomScale="60" zoomScaleNormal="60" workbookViewId="0">
      <selection activeCell="K42" sqref="K42"/>
    </sheetView>
  </sheetViews>
  <sheetFormatPr baseColWidth="10" defaultColWidth="11.42578125" defaultRowHeight="15.75" x14ac:dyDescent="0.25"/>
  <cols>
    <col min="1" max="1" width="4.42578125" style="23" customWidth="1"/>
    <col min="2" max="2" width="16.140625" style="23" customWidth="1"/>
    <col min="3" max="3" width="19.5703125" style="23" customWidth="1"/>
    <col min="4" max="7" width="13.28515625" style="23" customWidth="1"/>
    <col min="8" max="8" width="13.28515625" style="35" customWidth="1"/>
    <col min="9" max="9" width="17.7109375" style="35" customWidth="1"/>
    <col min="10" max="10" width="13.28515625" style="35" customWidth="1"/>
    <col min="11" max="11" width="13.28515625" style="23" customWidth="1"/>
    <col min="12" max="16384" width="11.42578125" style="23"/>
  </cols>
  <sheetData>
    <row r="1" spans="2:13" customFormat="1" ht="18.75" x14ac:dyDescent="0.3">
      <c r="H1" s="100"/>
      <c r="I1" s="128"/>
      <c r="J1" s="128"/>
      <c r="K1" s="82"/>
      <c r="L1" s="82"/>
      <c r="M1" s="83" t="s">
        <v>81</v>
      </c>
    </row>
    <row r="2" spans="2:13" customFormat="1" ht="18.75" x14ac:dyDescent="0.3">
      <c r="H2" s="100"/>
      <c r="I2" s="128"/>
      <c r="J2" s="128"/>
      <c r="K2" s="82"/>
      <c r="L2" s="82"/>
      <c r="M2" s="83" t="s">
        <v>82</v>
      </c>
    </row>
    <row r="3" spans="2:13" customFormat="1" ht="15" x14ac:dyDescent="0.25">
      <c r="H3" s="100"/>
      <c r="I3" s="100"/>
      <c r="J3" s="100"/>
    </row>
    <row r="4" spans="2:13" customFormat="1" x14ac:dyDescent="0.25">
      <c r="B4" s="87" t="s">
        <v>95</v>
      </c>
      <c r="H4" s="100"/>
      <c r="I4" s="100"/>
      <c r="J4" s="100"/>
    </row>
    <row r="5" spans="2:13" customFormat="1" x14ac:dyDescent="0.25">
      <c r="B5" s="88" t="s">
        <v>176</v>
      </c>
      <c r="C5" s="91"/>
      <c r="D5" s="75"/>
      <c r="E5" s="75"/>
      <c r="F5" s="75"/>
      <c r="G5" s="75"/>
      <c r="H5" s="101"/>
      <c r="I5" s="101"/>
      <c r="J5" s="101"/>
      <c r="K5" s="75"/>
      <c r="L5" s="75"/>
      <c r="M5" s="75"/>
    </row>
    <row r="6" spans="2:13" ht="12" customHeight="1" x14ac:dyDescent="0.25"/>
    <row r="7" spans="2:13" ht="12" customHeight="1" x14ac:dyDescent="0.25"/>
    <row r="8" spans="2:13" x14ac:dyDescent="0.25">
      <c r="B8" s="31" t="s">
        <v>154</v>
      </c>
    </row>
    <row r="9" spans="2:13" x14ac:dyDescent="0.25">
      <c r="B9" s="201" t="s">
        <v>44</v>
      </c>
      <c r="C9" s="203" t="s">
        <v>45</v>
      </c>
      <c r="D9" s="190"/>
      <c r="E9" s="191"/>
      <c r="F9" s="191"/>
      <c r="G9" s="191"/>
      <c r="H9" s="191"/>
      <c r="I9" s="192"/>
      <c r="J9" s="23"/>
    </row>
    <row r="10" spans="2:13" x14ac:dyDescent="0.25">
      <c r="B10" s="201"/>
      <c r="C10" s="203"/>
      <c r="D10" s="205" t="s">
        <v>37</v>
      </c>
      <c r="E10" s="205"/>
      <c r="F10" s="190" t="s">
        <v>114</v>
      </c>
      <c r="G10" s="192"/>
      <c r="H10" s="190" t="s">
        <v>120</v>
      </c>
      <c r="I10" s="192"/>
      <c r="J10" s="23"/>
    </row>
    <row r="11" spans="2:13" x14ac:dyDescent="0.25">
      <c r="B11" s="202"/>
      <c r="C11" s="204"/>
      <c r="D11" s="104" t="s">
        <v>170</v>
      </c>
      <c r="E11" s="105" t="s">
        <v>43</v>
      </c>
      <c r="F11" s="104" t="s">
        <v>170</v>
      </c>
      <c r="G11" s="105" t="s">
        <v>43</v>
      </c>
      <c r="H11" s="104" t="s">
        <v>169</v>
      </c>
      <c r="I11" s="104" t="s">
        <v>170</v>
      </c>
      <c r="J11" s="23"/>
      <c r="M11" s="32"/>
    </row>
    <row r="12" spans="2:13" x14ac:dyDescent="0.25">
      <c r="B12" s="194" t="s">
        <v>17</v>
      </c>
      <c r="C12" s="31" t="s">
        <v>46</v>
      </c>
      <c r="D12" s="24">
        <v>12.807377049180326</v>
      </c>
      <c r="E12" s="106">
        <f t="shared" ref="E12:G12" si="0">+E31/E$36*100</f>
        <v>14.158624849215922</v>
      </c>
      <c r="F12" s="24">
        <v>14.514652014652016</v>
      </c>
      <c r="G12" s="25">
        <f t="shared" si="0"/>
        <v>14.484023048716605</v>
      </c>
      <c r="H12" s="150">
        <f>H31/$H$36*100</f>
        <v>15.891472868217054</v>
      </c>
      <c r="I12" s="150">
        <f>I31/$I$36*100</f>
        <v>15.177353342428376</v>
      </c>
      <c r="M12" s="32"/>
    </row>
    <row r="13" spans="2:13" x14ac:dyDescent="0.25">
      <c r="B13" s="195"/>
      <c r="C13" s="31" t="s">
        <v>47</v>
      </c>
      <c r="D13" s="24">
        <v>31.045081967213118</v>
      </c>
      <c r="E13" s="107">
        <f t="shared" ref="E13:E16" si="1">+E32/E$36*100</f>
        <v>29.221954161640529</v>
      </c>
      <c r="F13" s="24">
        <v>28.663003663003661</v>
      </c>
      <c r="G13" s="25">
        <f t="shared" ref="G13" si="2">+G32/G$36*100</f>
        <v>29.531168150864328</v>
      </c>
      <c r="H13" s="150">
        <f t="shared" ref="H13:H16" si="3">H32/$H$36*100</f>
        <v>31.450719822812843</v>
      </c>
      <c r="I13" s="150">
        <f t="shared" ref="I13:I16" si="4">I32/$I$36*100</f>
        <v>27.59208731241473</v>
      </c>
      <c r="M13" s="32"/>
    </row>
    <row r="14" spans="2:13" x14ac:dyDescent="0.25">
      <c r="B14" s="195"/>
      <c r="C14" s="31" t="s">
        <v>48</v>
      </c>
      <c r="D14" s="24">
        <v>29.969262295081968</v>
      </c>
      <c r="E14" s="107">
        <f t="shared" si="1"/>
        <v>28.844993968636913</v>
      </c>
      <c r="F14" s="24">
        <v>27.701465201465204</v>
      </c>
      <c r="G14" s="25">
        <f t="shared" ref="G14:G16" si="5">+G33/G$36*100</f>
        <v>28.679937139863803</v>
      </c>
      <c r="H14" s="150">
        <f t="shared" si="3"/>
        <v>27.242524916943523</v>
      </c>
      <c r="I14" s="150">
        <f t="shared" si="4"/>
        <v>30.354706684856751</v>
      </c>
      <c r="M14" s="32"/>
    </row>
    <row r="15" spans="2:13" x14ac:dyDescent="0.25">
      <c r="B15" s="195"/>
      <c r="C15" s="31" t="s">
        <v>49</v>
      </c>
      <c r="D15" s="24">
        <v>5.3278688524590159</v>
      </c>
      <c r="E15" s="107">
        <f t="shared" si="1"/>
        <v>6.5591073582629678</v>
      </c>
      <c r="F15" s="24">
        <v>5.4487179487179489</v>
      </c>
      <c r="G15" s="25">
        <f>+G34/G$36*100</f>
        <v>6.1288632792037712</v>
      </c>
      <c r="H15" s="150">
        <f t="shared" si="3"/>
        <v>6.8106312292358808</v>
      </c>
      <c r="I15" s="150">
        <f t="shared" si="4"/>
        <v>6.3096862210095503</v>
      </c>
      <c r="M15" s="32"/>
    </row>
    <row r="16" spans="2:13" x14ac:dyDescent="0.25">
      <c r="B16" s="195"/>
      <c r="C16" s="31" t="s">
        <v>50</v>
      </c>
      <c r="D16" s="24">
        <v>20.850409836065573</v>
      </c>
      <c r="E16" s="107">
        <f t="shared" si="1"/>
        <v>21.215319662243669</v>
      </c>
      <c r="F16" s="24">
        <v>23.672161172161172</v>
      </c>
      <c r="G16" s="25">
        <f t="shared" si="5"/>
        <v>21.176008381351494</v>
      </c>
      <c r="H16" s="150">
        <f t="shared" si="3"/>
        <v>18.604651162790699</v>
      </c>
      <c r="I16" s="150">
        <f t="shared" si="4"/>
        <v>20.566166439290587</v>
      </c>
    </row>
    <row r="17" spans="2:10" x14ac:dyDescent="0.25">
      <c r="B17" s="196"/>
      <c r="C17" s="26" t="s">
        <v>43</v>
      </c>
      <c r="D17" s="25">
        <v>1952</v>
      </c>
      <c r="E17" s="25">
        <v>6632</v>
      </c>
      <c r="F17" s="25">
        <v>2184</v>
      </c>
      <c r="G17" s="25">
        <v>7636</v>
      </c>
      <c r="H17" s="25">
        <v>1086</v>
      </c>
      <c r="I17" s="25">
        <v>2932</v>
      </c>
      <c r="J17" s="23"/>
    </row>
    <row r="18" spans="2:10" x14ac:dyDescent="0.25">
      <c r="B18" s="195" t="s">
        <v>18</v>
      </c>
      <c r="C18" s="31" t="s">
        <v>46</v>
      </c>
      <c r="D18" s="24">
        <v>7.4654190398698121</v>
      </c>
      <c r="E18" s="25">
        <f t="shared" ref="E18" si="6">+E37/E$42*100</f>
        <v>10.526315789473683</v>
      </c>
      <c r="F18" s="24">
        <v>10.286225402504472</v>
      </c>
      <c r="G18" s="25">
        <f t="shared" ref="G18:G22" si="7">+G37/G$42*100</f>
        <v>11.651090342679128</v>
      </c>
      <c r="H18" s="150">
        <f>H37/$H$36*100</f>
        <v>10.022148394241418</v>
      </c>
      <c r="I18" s="150">
        <f>I37/$I$42*100</f>
        <v>12.093171665603062</v>
      </c>
      <c r="J18" s="23"/>
    </row>
    <row r="19" spans="2:10" x14ac:dyDescent="0.25">
      <c r="B19" s="195"/>
      <c r="C19" s="31" t="s">
        <v>47</v>
      </c>
      <c r="D19" s="24">
        <v>44.304312449145641</v>
      </c>
      <c r="E19" s="25">
        <f t="shared" ref="E19" si="8">+E38/E$42*100</f>
        <v>34.061729444775104</v>
      </c>
      <c r="F19" s="24">
        <v>19.88670244484198</v>
      </c>
      <c r="G19" s="25">
        <f t="shared" si="7"/>
        <v>23.578104138851803</v>
      </c>
      <c r="H19" s="150">
        <f t="shared" ref="H19:H21" si="9">H38/$H$36*100</f>
        <v>29.069767441860467</v>
      </c>
      <c r="I19" s="150">
        <f t="shared" ref="I19:I20" si="10">I38/$I$42*100</f>
        <v>19.910657306955969</v>
      </c>
      <c r="J19" s="23"/>
    </row>
    <row r="20" spans="2:10" x14ac:dyDescent="0.25">
      <c r="B20" s="195"/>
      <c r="C20" s="31" t="s">
        <v>48</v>
      </c>
      <c r="D20" s="24">
        <v>30.573637103336043</v>
      </c>
      <c r="E20" s="25">
        <f t="shared" ref="E20" si="11">+E39/E$42*100</f>
        <v>29.94643312643483</v>
      </c>
      <c r="F20" s="24">
        <v>40.936195587358377</v>
      </c>
      <c r="G20" s="25">
        <f t="shared" si="7"/>
        <v>34.259012016021359</v>
      </c>
      <c r="H20" s="150">
        <f t="shared" si="9"/>
        <v>37.098560354374314</v>
      </c>
      <c r="I20" s="150">
        <f t="shared" si="10"/>
        <v>25.526483726866623</v>
      </c>
      <c r="J20" s="23"/>
    </row>
    <row r="21" spans="2:10" x14ac:dyDescent="0.25">
      <c r="B21" s="195"/>
      <c r="C21" s="31" t="s">
        <v>49</v>
      </c>
      <c r="D21" s="24">
        <v>3.4580960130187148</v>
      </c>
      <c r="E21" s="25">
        <f t="shared" ref="E21" si="12">+E40/E$42*100</f>
        <v>5.8158319870759287</v>
      </c>
      <c r="F21" s="24">
        <v>4.7406082289803217</v>
      </c>
      <c r="G21" s="25">
        <f t="shared" si="7"/>
        <v>5.696484201157098</v>
      </c>
      <c r="H21" s="150">
        <f t="shared" si="9"/>
        <v>5.9246954595791799</v>
      </c>
      <c r="I21" s="150">
        <f>I40/$I$42*100</f>
        <v>7.3388640714741546</v>
      </c>
      <c r="J21" s="23"/>
    </row>
    <row r="22" spans="2:10" x14ac:dyDescent="0.25">
      <c r="B22" s="195"/>
      <c r="C22" s="31" t="s">
        <v>50</v>
      </c>
      <c r="D22" s="24">
        <v>14.198535394629779</v>
      </c>
      <c r="E22" s="25">
        <f t="shared" ref="E22" si="13">+E41/E$42*100</f>
        <v>19.649689652240458</v>
      </c>
      <c r="F22" s="24">
        <v>24.150268336314848</v>
      </c>
      <c r="G22" s="25">
        <f t="shared" si="7"/>
        <v>24.815309301290608</v>
      </c>
      <c r="H22" s="150">
        <f>H41/$H$36*100</f>
        <v>22.369878183831673</v>
      </c>
      <c r="I22" s="150">
        <f>I41/$I$42*100</f>
        <v>35.130823229100187</v>
      </c>
      <c r="J22" s="23"/>
    </row>
    <row r="23" spans="2:10" x14ac:dyDescent="0.25">
      <c r="B23" s="195"/>
      <c r="C23" s="26" t="s">
        <v>43</v>
      </c>
      <c r="D23" s="25">
        <v>4916</v>
      </c>
      <c r="E23" s="25">
        <v>11761</v>
      </c>
      <c r="F23" s="25">
        <v>3354</v>
      </c>
      <c r="G23" s="25">
        <v>11235</v>
      </c>
      <c r="H23" s="25">
        <v>1887</v>
      </c>
      <c r="I23" s="25">
        <v>3134</v>
      </c>
      <c r="J23" s="23"/>
    </row>
    <row r="24" spans="2:10" x14ac:dyDescent="0.25">
      <c r="B24" s="33" t="s">
        <v>68</v>
      </c>
    </row>
    <row r="27" spans="2:10" x14ac:dyDescent="0.25">
      <c r="B27" s="31" t="s">
        <v>155</v>
      </c>
    </row>
    <row r="28" spans="2:10" ht="15" customHeight="1" x14ac:dyDescent="0.25">
      <c r="B28" s="197" t="s">
        <v>44</v>
      </c>
      <c r="C28" s="198" t="s">
        <v>45</v>
      </c>
      <c r="D28" s="208"/>
      <c r="E28" s="209"/>
      <c r="F28" s="209"/>
      <c r="G28" s="209"/>
      <c r="H28" s="209"/>
      <c r="I28" s="209"/>
      <c r="J28" s="23"/>
    </row>
    <row r="29" spans="2:10" x14ac:dyDescent="0.25">
      <c r="B29" s="197"/>
      <c r="C29" s="198"/>
      <c r="D29" s="199" t="s">
        <v>37</v>
      </c>
      <c r="E29" s="199"/>
      <c r="F29" s="188" t="s">
        <v>114</v>
      </c>
      <c r="G29" s="189"/>
      <c r="H29" s="206" t="s">
        <v>120</v>
      </c>
      <c r="I29" s="207"/>
    </row>
    <row r="30" spans="2:10" x14ac:dyDescent="0.25">
      <c r="B30" s="184"/>
      <c r="C30" s="198"/>
      <c r="D30" s="27" t="s">
        <v>170</v>
      </c>
      <c r="E30" s="28" t="s">
        <v>43</v>
      </c>
      <c r="F30" s="27" t="s">
        <v>170</v>
      </c>
      <c r="G30" s="28" t="s">
        <v>43</v>
      </c>
      <c r="H30" s="104" t="s">
        <v>169</v>
      </c>
      <c r="I30" s="27" t="s">
        <v>170</v>
      </c>
      <c r="J30" s="23"/>
    </row>
    <row r="31" spans="2:10" ht="18" customHeight="1" x14ac:dyDescent="0.25">
      <c r="B31" s="200" t="s">
        <v>17</v>
      </c>
      <c r="C31" s="31" t="s">
        <v>46</v>
      </c>
      <c r="D31" s="154">
        <v>250</v>
      </c>
      <c r="E31" s="25">
        <v>939</v>
      </c>
      <c r="F31" s="154">
        <v>317</v>
      </c>
      <c r="G31" s="25">
        <v>1106</v>
      </c>
      <c r="H31" s="24">
        <v>287</v>
      </c>
      <c r="I31" s="24">
        <v>445</v>
      </c>
      <c r="J31" s="23"/>
    </row>
    <row r="32" spans="2:10" ht="18" customHeight="1" x14ac:dyDescent="0.25">
      <c r="B32" s="193"/>
      <c r="C32" s="31" t="s">
        <v>47</v>
      </c>
      <c r="D32" s="154">
        <v>606</v>
      </c>
      <c r="E32" s="25">
        <v>1938</v>
      </c>
      <c r="F32" s="154">
        <v>626</v>
      </c>
      <c r="G32" s="25">
        <v>2255</v>
      </c>
      <c r="H32" s="24">
        <v>568</v>
      </c>
      <c r="I32" s="24">
        <v>809</v>
      </c>
      <c r="J32" s="23"/>
    </row>
    <row r="33" spans="2:10" ht="18" customHeight="1" x14ac:dyDescent="0.25">
      <c r="B33" s="193"/>
      <c r="C33" s="31" t="s">
        <v>48</v>
      </c>
      <c r="D33" s="154">
        <v>585</v>
      </c>
      <c r="E33" s="25">
        <v>1913</v>
      </c>
      <c r="F33" s="154">
        <v>605</v>
      </c>
      <c r="G33" s="25">
        <v>2190</v>
      </c>
      <c r="H33" s="24">
        <v>492</v>
      </c>
      <c r="I33" s="24">
        <v>890</v>
      </c>
      <c r="J33" s="23"/>
    </row>
    <row r="34" spans="2:10" ht="18" customHeight="1" x14ac:dyDescent="0.25">
      <c r="B34" s="193"/>
      <c r="C34" s="31" t="s">
        <v>49</v>
      </c>
      <c r="D34" s="154">
        <v>104</v>
      </c>
      <c r="E34" s="25">
        <v>435</v>
      </c>
      <c r="F34" s="154">
        <v>119</v>
      </c>
      <c r="G34" s="25">
        <v>468</v>
      </c>
      <c r="H34" s="24">
        <v>123</v>
      </c>
      <c r="I34" s="24">
        <v>185</v>
      </c>
      <c r="J34" s="23"/>
    </row>
    <row r="35" spans="2:10" ht="18" customHeight="1" x14ac:dyDescent="0.25">
      <c r="B35" s="193"/>
      <c r="C35" s="31" t="s">
        <v>50</v>
      </c>
      <c r="D35" s="154">
        <v>407</v>
      </c>
      <c r="E35" s="25">
        <v>1407</v>
      </c>
      <c r="F35" s="154">
        <v>517</v>
      </c>
      <c r="G35" s="25">
        <v>1617</v>
      </c>
      <c r="H35" s="24">
        <v>336</v>
      </c>
      <c r="I35" s="24">
        <v>603</v>
      </c>
      <c r="J35" s="23"/>
    </row>
    <row r="36" spans="2:10" ht="18" customHeight="1" x14ac:dyDescent="0.25">
      <c r="B36" s="181"/>
      <c r="C36" s="26" t="s">
        <v>43</v>
      </c>
      <c r="D36" s="155">
        <f>SUM(D31:D35)</f>
        <v>1952</v>
      </c>
      <c r="E36" s="155">
        <f t="shared" ref="E36:G36" si="14">SUM(E31:E35)</f>
        <v>6632</v>
      </c>
      <c r="F36" s="155">
        <f>SUM(F31:F35)</f>
        <v>2184</v>
      </c>
      <c r="G36" s="155">
        <f t="shared" si="14"/>
        <v>7636</v>
      </c>
      <c r="H36" s="155">
        <f>SUM(H31:H35)</f>
        <v>1806</v>
      </c>
      <c r="I36" s="155">
        <v>2932</v>
      </c>
      <c r="J36" s="23"/>
    </row>
    <row r="37" spans="2:10" ht="18" customHeight="1" x14ac:dyDescent="0.25">
      <c r="B37" s="193" t="s">
        <v>18</v>
      </c>
      <c r="C37" s="31" t="s">
        <v>46</v>
      </c>
      <c r="D37" s="154">
        <v>367</v>
      </c>
      <c r="E37" s="25">
        <v>1238</v>
      </c>
      <c r="F37" s="154">
        <v>345</v>
      </c>
      <c r="G37" s="25">
        <v>1309</v>
      </c>
      <c r="H37" s="24">
        <v>181</v>
      </c>
      <c r="I37" s="24">
        <v>379</v>
      </c>
      <c r="J37" s="23"/>
    </row>
    <row r="38" spans="2:10" ht="18" customHeight="1" x14ac:dyDescent="0.25">
      <c r="B38" s="193"/>
      <c r="C38" s="31" t="s">
        <v>47</v>
      </c>
      <c r="D38" s="154">
        <v>2178</v>
      </c>
      <c r="E38" s="25">
        <v>4006</v>
      </c>
      <c r="F38" s="154">
        <v>667</v>
      </c>
      <c r="G38" s="25">
        <v>2649</v>
      </c>
      <c r="H38" s="24">
        <v>525</v>
      </c>
      <c r="I38" s="24">
        <v>624</v>
      </c>
      <c r="J38" s="23"/>
    </row>
    <row r="39" spans="2:10" ht="18" customHeight="1" x14ac:dyDescent="0.25">
      <c r="B39" s="193"/>
      <c r="C39" s="31" t="s">
        <v>48</v>
      </c>
      <c r="D39" s="154">
        <v>1503</v>
      </c>
      <c r="E39" s="25">
        <v>3522</v>
      </c>
      <c r="F39" s="154">
        <v>1373</v>
      </c>
      <c r="G39" s="25">
        <v>3849</v>
      </c>
      <c r="H39" s="24">
        <v>670</v>
      </c>
      <c r="I39" s="24">
        <v>800</v>
      </c>
      <c r="J39" s="23"/>
    </row>
    <row r="40" spans="2:10" ht="18" customHeight="1" x14ac:dyDescent="0.25">
      <c r="B40" s="193"/>
      <c r="C40" s="31" t="s">
        <v>49</v>
      </c>
      <c r="D40" s="154">
        <v>170</v>
      </c>
      <c r="E40" s="25">
        <v>684</v>
      </c>
      <c r="F40" s="154">
        <v>159</v>
      </c>
      <c r="G40" s="25">
        <v>640</v>
      </c>
      <c r="H40" s="24">
        <v>107</v>
      </c>
      <c r="I40" s="24">
        <v>230</v>
      </c>
      <c r="J40" s="23"/>
    </row>
    <row r="41" spans="2:10" ht="18" customHeight="1" x14ac:dyDescent="0.25">
      <c r="B41" s="193"/>
      <c r="C41" s="31" t="s">
        <v>50</v>
      </c>
      <c r="D41" s="154">
        <v>698</v>
      </c>
      <c r="E41" s="25">
        <v>2311</v>
      </c>
      <c r="F41" s="154">
        <v>810</v>
      </c>
      <c r="G41" s="25">
        <v>2788</v>
      </c>
      <c r="H41" s="24">
        <v>404</v>
      </c>
      <c r="I41" s="24">
        <v>1101</v>
      </c>
      <c r="J41" s="23"/>
    </row>
    <row r="42" spans="2:10" ht="18" customHeight="1" x14ac:dyDescent="0.25">
      <c r="B42" s="181"/>
      <c r="C42" s="26" t="s">
        <v>43</v>
      </c>
      <c r="D42" s="155">
        <f>SUM(D37:D41)</f>
        <v>4916</v>
      </c>
      <c r="E42" s="155">
        <f t="shared" ref="E42:G42" si="15">SUM(E37:E41)</f>
        <v>11761</v>
      </c>
      <c r="F42" s="155">
        <f>SUM(F37:F41)</f>
        <v>3354</v>
      </c>
      <c r="G42" s="155">
        <f t="shared" si="15"/>
        <v>11235</v>
      </c>
      <c r="H42" s="155">
        <f>SUM(H37:H41)</f>
        <v>1887</v>
      </c>
      <c r="I42" s="155">
        <v>3134</v>
      </c>
      <c r="J42" s="23"/>
    </row>
    <row r="43" spans="2:10" ht="15" customHeight="1" x14ac:dyDescent="0.25">
      <c r="B43" s="33" t="s">
        <v>63</v>
      </c>
    </row>
    <row r="44" spans="2:10" ht="15" customHeight="1" x14ac:dyDescent="0.25"/>
  </sheetData>
  <mergeCells count="16">
    <mergeCell ref="F29:G29"/>
    <mergeCell ref="D9:I9"/>
    <mergeCell ref="B37:B42"/>
    <mergeCell ref="B12:B17"/>
    <mergeCell ref="B18:B23"/>
    <mergeCell ref="B28:B30"/>
    <mergeCell ref="C28:C30"/>
    <mergeCell ref="D29:E29"/>
    <mergeCell ref="B31:B36"/>
    <mergeCell ref="B9:B11"/>
    <mergeCell ref="C9:C11"/>
    <mergeCell ref="D10:E10"/>
    <mergeCell ref="H10:I10"/>
    <mergeCell ref="H29:I29"/>
    <mergeCell ref="F10:G10"/>
    <mergeCell ref="D28:I2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6666"/>
  </sheetPr>
  <dimension ref="B1:L30"/>
  <sheetViews>
    <sheetView zoomScale="60" zoomScaleNormal="60" workbookViewId="0">
      <selection activeCell="E35" sqref="E35"/>
    </sheetView>
  </sheetViews>
  <sheetFormatPr baseColWidth="10" defaultColWidth="11.42578125" defaultRowHeight="14.25" x14ac:dyDescent="0.2"/>
  <cols>
    <col min="1" max="1" width="5" style="29" customWidth="1"/>
    <col min="2" max="2" width="18.7109375" style="29" customWidth="1"/>
    <col min="3" max="3" width="17" style="29" customWidth="1"/>
    <col min="4" max="7" width="12.5703125" style="29" customWidth="1"/>
    <col min="8" max="10" width="17.7109375" style="29" customWidth="1"/>
    <col min="11" max="16384" width="11.42578125" style="29"/>
  </cols>
  <sheetData>
    <row r="1" spans="2:12" customFormat="1" ht="15" x14ac:dyDescent="0.25">
      <c r="L1" s="90" t="s">
        <v>81</v>
      </c>
    </row>
    <row r="2" spans="2:12" customFormat="1" ht="15" x14ac:dyDescent="0.25">
      <c r="L2" s="90" t="s">
        <v>82</v>
      </c>
    </row>
    <row r="3" spans="2:12" customFormat="1" ht="15" x14ac:dyDescent="0.25"/>
    <row r="4" spans="2:12" customFormat="1" ht="15" x14ac:dyDescent="0.25">
      <c r="B4" s="80" t="s">
        <v>95</v>
      </c>
    </row>
    <row r="5" spans="2:12" customFormat="1" ht="15" x14ac:dyDescent="0.25">
      <c r="B5" s="81" t="s">
        <v>176</v>
      </c>
      <c r="C5" s="91"/>
      <c r="D5" s="75"/>
      <c r="E5" s="75"/>
      <c r="F5" s="75"/>
      <c r="G5" s="75"/>
      <c r="H5" s="75"/>
      <c r="I5" s="75"/>
      <c r="J5" s="75"/>
      <c r="K5" s="75"/>
      <c r="L5" s="75"/>
    </row>
    <row r="6" spans="2:12" ht="13.5" customHeight="1" x14ac:dyDescent="0.2"/>
    <row r="7" spans="2:12" ht="17.25" customHeight="1" x14ac:dyDescent="0.2">
      <c r="B7" s="37" t="s">
        <v>118</v>
      </c>
      <c r="C7" s="99"/>
      <c r="D7" s="99"/>
      <c r="E7" s="99"/>
      <c r="F7" s="99"/>
      <c r="G7" s="99"/>
      <c r="H7" s="99"/>
    </row>
    <row r="8" spans="2:12" ht="15.75" customHeight="1" x14ac:dyDescent="0.2">
      <c r="B8" s="37" t="s">
        <v>161</v>
      </c>
      <c r="C8" s="99"/>
      <c r="D8" s="99"/>
      <c r="E8" s="99"/>
      <c r="F8" s="99"/>
      <c r="G8" s="99"/>
      <c r="H8" s="99"/>
    </row>
    <row r="9" spans="2:12" x14ac:dyDescent="0.2">
      <c r="B9" s="211" t="s">
        <v>51</v>
      </c>
      <c r="C9" s="212" t="s">
        <v>45</v>
      </c>
      <c r="D9" s="185" t="s">
        <v>11</v>
      </c>
      <c r="E9" s="185"/>
      <c r="F9" s="185"/>
      <c r="G9" s="185"/>
      <c r="H9" s="185" t="s">
        <v>115</v>
      </c>
      <c r="I9" s="185"/>
      <c r="J9" s="185"/>
    </row>
    <row r="10" spans="2:12" ht="15" customHeight="1" x14ac:dyDescent="0.2">
      <c r="B10" s="211"/>
      <c r="C10" s="212"/>
      <c r="D10" s="111" t="s">
        <v>37</v>
      </c>
      <c r="E10" s="142" t="s">
        <v>114</v>
      </c>
      <c r="F10" s="213" t="s">
        <v>120</v>
      </c>
      <c r="G10" s="187"/>
      <c r="H10" s="112" t="s">
        <v>171</v>
      </c>
      <c r="I10" s="112" t="s">
        <v>171</v>
      </c>
      <c r="J10" s="112" t="s">
        <v>171</v>
      </c>
    </row>
    <row r="11" spans="2:12" x14ac:dyDescent="0.2">
      <c r="B11" s="211"/>
      <c r="C11" s="212"/>
      <c r="D11" s="112" t="s">
        <v>170</v>
      </c>
      <c r="E11" s="112" t="s">
        <v>170</v>
      </c>
      <c r="F11" s="112" t="s">
        <v>169</v>
      </c>
      <c r="G11" s="112" t="s">
        <v>170</v>
      </c>
      <c r="H11" s="112" t="s">
        <v>172</v>
      </c>
      <c r="I11" s="112" t="s">
        <v>173</v>
      </c>
      <c r="J11" s="112" t="s">
        <v>174</v>
      </c>
    </row>
    <row r="12" spans="2:12" x14ac:dyDescent="0.2">
      <c r="B12" s="172" t="s">
        <v>17</v>
      </c>
      <c r="C12" s="37" t="s">
        <v>46</v>
      </c>
      <c r="D12" s="24">
        <v>250</v>
      </c>
      <c r="E12" s="154">
        <v>317</v>
      </c>
      <c r="F12" s="24">
        <v>287</v>
      </c>
      <c r="G12" s="24">
        <v>445</v>
      </c>
      <c r="H12" s="4">
        <f>+((G12/D12)-1)*100</f>
        <v>78</v>
      </c>
      <c r="I12" s="4">
        <f>+((G12/E12)-1)*100</f>
        <v>40.378548895899044</v>
      </c>
      <c r="J12" s="4">
        <f>+((G12/F12)-1)*100</f>
        <v>55.052264808362359</v>
      </c>
    </row>
    <row r="13" spans="2:12" x14ac:dyDescent="0.2">
      <c r="B13" s="172"/>
      <c r="C13" s="37" t="s">
        <v>47</v>
      </c>
      <c r="D13" s="24">
        <v>606</v>
      </c>
      <c r="E13" s="154">
        <v>626</v>
      </c>
      <c r="F13" s="24">
        <v>568</v>
      </c>
      <c r="G13" s="24">
        <v>809</v>
      </c>
      <c r="H13" s="4">
        <f>+((G13/D13)-1)*100</f>
        <v>33.4983498349835</v>
      </c>
      <c r="I13" s="4">
        <f>+((G13/E13)-1)*100</f>
        <v>29.233226837060712</v>
      </c>
      <c r="J13" s="4">
        <f>+((G13/F13)-1)*100</f>
        <v>42.429577464788728</v>
      </c>
    </row>
    <row r="14" spans="2:12" x14ac:dyDescent="0.2">
      <c r="B14" s="172"/>
      <c r="C14" s="37" t="s">
        <v>48</v>
      </c>
      <c r="D14" s="24">
        <v>585</v>
      </c>
      <c r="E14" s="154">
        <v>605</v>
      </c>
      <c r="F14" s="24">
        <v>492</v>
      </c>
      <c r="G14" s="24">
        <v>890</v>
      </c>
      <c r="H14" s="4">
        <f t="shared" ref="H14:H15" si="0">+((G14/D14)-1)*100</f>
        <v>52.136752136752129</v>
      </c>
      <c r="I14" s="4">
        <f>+((G14/E14)-1)*100</f>
        <v>47.107438016528924</v>
      </c>
      <c r="J14" s="4">
        <f>+((G14/F14)-1)*100</f>
        <v>80.894308943089428</v>
      </c>
    </row>
    <row r="15" spans="2:12" x14ac:dyDescent="0.2">
      <c r="B15" s="172"/>
      <c r="C15" s="37" t="s">
        <v>49</v>
      </c>
      <c r="D15" s="24">
        <v>104</v>
      </c>
      <c r="E15" s="154">
        <v>119</v>
      </c>
      <c r="F15" s="24">
        <v>123</v>
      </c>
      <c r="G15" s="24">
        <v>185</v>
      </c>
      <c r="H15" s="4">
        <f t="shared" si="0"/>
        <v>77.884615384615373</v>
      </c>
      <c r="I15" s="4">
        <f t="shared" ref="I15" si="1">+((G15/E15)-1)*100</f>
        <v>55.462184873949582</v>
      </c>
      <c r="J15" s="4">
        <f t="shared" ref="J15" si="2">+((G15/F15)-1)*100</f>
        <v>50.406504065040657</v>
      </c>
    </row>
    <row r="16" spans="2:12" x14ac:dyDescent="0.2">
      <c r="B16" s="172"/>
      <c r="C16" s="37" t="s">
        <v>50</v>
      </c>
      <c r="D16" s="24">
        <v>407</v>
      </c>
      <c r="E16" s="154">
        <v>517</v>
      </c>
      <c r="F16" s="24">
        <v>336</v>
      </c>
      <c r="G16" s="24">
        <v>603</v>
      </c>
      <c r="H16" s="4">
        <f>+((G16/D16)-1)*100</f>
        <v>48.157248157248155</v>
      </c>
      <c r="I16" s="4">
        <f>+((G16/E16)-1)*100</f>
        <v>16.634429400386843</v>
      </c>
      <c r="J16" s="4">
        <f>+((G16/F16)-1)*100</f>
        <v>79.464285714285722</v>
      </c>
    </row>
    <row r="17" spans="2:10" x14ac:dyDescent="0.2">
      <c r="B17" s="210"/>
      <c r="C17" s="119" t="s">
        <v>43</v>
      </c>
      <c r="D17" s="25">
        <v>1952</v>
      </c>
      <c r="E17" s="155">
        <v>2184</v>
      </c>
      <c r="F17" s="25">
        <f>SUM(F12:F16)</f>
        <v>1806</v>
      </c>
      <c r="G17" s="25">
        <v>2932</v>
      </c>
      <c r="H17" s="120">
        <f>+((G17/D17)-1)*100</f>
        <v>50.204918032786885</v>
      </c>
      <c r="I17" s="120">
        <f>+((G17/E17)-1)*100</f>
        <v>34.249084249084241</v>
      </c>
      <c r="J17" s="120">
        <f>+((G17/F17)-1)*100</f>
        <v>62.347729789590247</v>
      </c>
    </row>
    <row r="18" spans="2:10" x14ac:dyDescent="0.2">
      <c r="B18" s="172" t="s">
        <v>18</v>
      </c>
      <c r="C18" s="37" t="s">
        <v>46</v>
      </c>
      <c r="D18" s="24">
        <v>367</v>
      </c>
      <c r="E18" s="154">
        <v>345</v>
      </c>
      <c r="F18" s="24">
        <v>181</v>
      </c>
      <c r="G18" s="24">
        <v>379</v>
      </c>
      <c r="H18" s="4">
        <f>+((G18/D18)-1)*100</f>
        <v>3.2697547683923744</v>
      </c>
      <c r="I18" s="4">
        <f>+((G18/E18)-1)*100</f>
        <v>9.85507246376811</v>
      </c>
      <c r="J18" s="4">
        <f>+((G18/F18)-1)*100</f>
        <v>109.39226519337018</v>
      </c>
    </row>
    <row r="19" spans="2:10" x14ac:dyDescent="0.2">
      <c r="B19" s="172"/>
      <c r="C19" s="37" t="s">
        <v>47</v>
      </c>
      <c r="D19" s="24">
        <v>2178</v>
      </c>
      <c r="E19" s="154">
        <v>667</v>
      </c>
      <c r="F19" s="24">
        <v>525</v>
      </c>
      <c r="G19" s="24">
        <v>624</v>
      </c>
      <c r="H19" s="4">
        <f t="shared" ref="H19:H21" si="3">+((G19/D19)-1)*100</f>
        <v>-71.349862258953166</v>
      </c>
      <c r="I19" s="4">
        <f>+((G19/E19)-1)*100</f>
        <v>-6.4467766116941494</v>
      </c>
      <c r="J19" s="4">
        <f>+((G19/F19)-1)*100</f>
        <v>18.857142857142861</v>
      </c>
    </row>
    <row r="20" spans="2:10" x14ac:dyDescent="0.2">
      <c r="B20" s="172"/>
      <c r="C20" s="37" t="s">
        <v>48</v>
      </c>
      <c r="D20" s="24">
        <v>1503</v>
      </c>
      <c r="E20" s="154">
        <v>1373</v>
      </c>
      <c r="F20" s="24">
        <v>670</v>
      </c>
      <c r="G20" s="24">
        <v>800</v>
      </c>
      <c r="H20" s="4">
        <f t="shared" si="3"/>
        <v>-46.773120425815037</v>
      </c>
      <c r="I20" s="4">
        <f>+((G20/E20)-1)*100</f>
        <v>-41.73343044428259</v>
      </c>
      <c r="J20" s="4">
        <f t="shared" ref="J20:J21" si="4">+((G20/F20)-1)*100</f>
        <v>19.402985074626855</v>
      </c>
    </row>
    <row r="21" spans="2:10" x14ac:dyDescent="0.2">
      <c r="B21" s="172"/>
      <c r="C21" s="37" t="s">
        <v>49</v>
      </c>
      <c r="D21" s="24">
        <v>170</v>
      </c>
      <c r="E21" s="154">
        <v>159</v>
      </c>
      <c r="F21" s="24">
        <v>107</v>
      </c>
      <c r="G21" s="24">
        <v>230</v>
      </c>
      <c r="H21" s="4">
        <f t="shared" si="3"/>
        <v>35.294117647058833</v>
      </c>
      <c r="I21" s="4">
        <f t="shared" ref="I21" si="5">+((G21/E21)-1)*100</f>
        <v>44.654088050314456</v>
      </c>
      <c r="J21" s="4">
        <f t="shared" si="4"/>
        <v>114.95327102803739</v>
      </c>
    </row>
    <row r="22" spans="2:10" x14ac:dyDescent="0.2">
      <c r="B22" s="172"/>
      <c r="C22" s="37" t="s">
        <v>50</v>
      </c>
      <c r="D22" s="24">
        <v>698</v>
      </c>
      <c r="E22" s="154">
        <v>810</v>
      </c>
      <c r="F22" s="24">
        <v>404</v>
      </c>
      <c r="G22" s="24">
        <v>1101</v>
      </c>
      <c r="H22" s="4">
        <f>+((G22/D22)-1)*100</f>
        <v>57.736389684813759</v>
      </c>
      <c r="I22" s="4">
        <f>+((G22/E22)-1)*100</f>
        <v>35.925925925925917</v>
      </c>
      <c r="J22" s="4">
        <f>+((G22/F22)-1)*100</f>
        <v>172.52475247524751</v>
      </c>
    </row>
    <row r="23" spans="2:10" x14ac:dyDescent="0.2">
      <c r="B23" s="172"/>
      <c r="C23" s="119" t="s">
        <v>43</v>
      </c>
      <c r="D23" s="25">
        <v>4916</v>
      </c>
      <c r="E23" s="155">
        <v>3354</v>
      </c>
      <c r="F23" s="25">
        <f>SUM(F18:F22)</f>
        <v>1887</v>
      </c>
      <c r="G23" s="25">
        <v>3134</v>
      </c>
      <c r="H23" s="120">
        <f>+((G23/D23)-1)*100</f>
        <v>-36.248982912937343</v>
      </c>
      <c r="I23" s="120">
        <f>+((G23/E23)-1)*100</f>
        <v>-6.5593321407274914</v>
      </c>
      <c r="J23" s="120">
        <f>+((G23/F23)-1)*100</f>
        <v>66.083730789613142</v>
      </c>
    </row>
    <row r="24" spans="2:10" x14ac:dyDescent="0.2">
      <c r="B24" s="172" t="s">
        <v>39</v>
      </c>
      <c r="C24" s="37" t="s">
        <v>46</v>
      </c>
      <c r="D24" s="4">
        <v>1.468</v>
      </c>
      <c r="E24" s="156">
        <f>E18/E12</f>
        <v>1.0883280757097791</v>
      </c>
      <c r="F24" s="4">
        <f>F18/F12</f>
        <v>0.63066202090592338</v>
      </c>
      <c r="G24" s="4">
        <f>G18/G12</f>
        <v>0.85168539325842696</v>
      </c>
    </row>
    <row r="25" spans="2:10" x14ac:dyDescent="0.2">
      <c r="B25" s="172" t="s">
        <v>52</v>
      </c>
      <c r="C25" s="37" t="s">
        <v>47</v>
      </c>
      <c r="D25" s="4">
        <v>3.5940594059405941</v>
      </c>
      <c r="E25" s="156">
        <f t="shared" ref="E25:E28" si="6">E19/E13</f>
        <v>1.0654952076677315</v>
      </c>
      <c r="F25" s="4">
        <f t="shared" ref="F25:G25" si="7">F19/F13</f>
        <v>0.92429577464788737</v>
      </c>
      <c r="G25" s="4">
        <f t="shared" si="7"/>
        <v>0.77132262051915945</v>
      </c>
    </row>
    <row r="26" spans="2:10" x14ac:dyDescent="0.2">
      <c r="B26" s="172"/>
      <c r="C26" s="37" t="s">
        <v>48</v>
      </c>
      <c r="D26" s="4">
        <v>2.5692307692307694</v>
      </c>
      <c r="E26" s="156">
        <f t="shared" si="6"/>
        <v>2.2694214876033056</v>
      </c>
      <c r="F26" s="4">
        <f t="shared" ref="F26:G26" si="8">F20/F14</f>
        <v>1.3617886178861789</v>
      </c>
      <c r="G26" s="4">
        <f t="shared" si="8"/>
        <v>0.898876404494382</v>
      </c>
    </row>
    <row r="27" spans="2:10" x14ac:dyDescent="0.2">
      <c r="B27" s="172"/>
      <c r="C27" s="37" t="s">
        <v>49</v>
      </c>
      <c r="D27" s="4">
        <v>1.6346153846153846</v>
      </c>
      <c r="E27" s="156">
        <f>E21/E15</f>
        <v>1.3361344537815125</v>
      </c>
      <c r="F27" s="4">
        <f t="shared" ref="F27:G27" si="9">F21/F15</f>
        <v>0.86991869918699183</v>
      </c>
      <c r="G27" s="4">
        <f t="shared" si="9"/>
        <v>1.2432432432432432</v>
      </c>
    </row>
    <row r="28" spans="2:10" x14ac:dyDescent="0.2">
      <c r="B28" s="172"/>
      <c r="C28" s="37" t="s">
        <v>50</v>
      </c>
      <c r="D28" s="4">
        <v>1.7149877149877151</v>
      </c>
      <c r="E28" s="156">
        <f t="shared" si="6"/>
        <v>1.5667311411992264</v>
      </c>
      <c r="F28" s="4">
        <f t="shared" ref="F28:G28" si="10">F22/F16</f>
        <v>1.2023809523809523</v>
      </c>
      <c r="G28" s="4">
        <f t="shared" si="10"/>
        <v>1.8258706467661692</v>
      </c>
    </row>
    <row r="29" spans="2:10" x14ac:dyDescent="0.2">
      <c r="B29" s="210"/>
      <c r="C29" s="121" t="s">
        <v>43</v>
      </c>
      <c r="D29" s="140">
        <v>2.5184426229508197</v>
      </c>
      <c r="E29" s="157">
        <f>E23/E17</f>
        <v>1.5357142857142858</v>
      </c>
      <c r="F29" s="130">
        <f t="shared" ref="F29:G29" si="11">F23/F17</f>
        <v>1.0448504983388704</v>
      </c>
      <c r="G29" s="130">
        <f t="shared" si="11"/>
        <v>1.0688949522510232</v>
      </c>
    </row>
    <row r="30" spans="2:10" x14ac:dyDescent="0.2">
      <c r="B30" s="30" t="s">
        <v>67</v>
      </c>
    </row>
  </sheetData>
  <mergeCells count="8">
    <mergeCell ref="H9:J9"/>
    <mergeCell ref="D9:G9"/>
    <mergeCell ref="B12:B17"/>
    <mergeCell ref="B18:B23"/>
    <mergeCell ref="B24:B29"/>
    <mergeCell ref="B9:B11"/>
    <mergeCell ref="C9:C11"/>
    <mergeCell ref="F10:G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6666"/>
  </sheetPr>
  <dimension ref="B1:N63"/>
  <sheetViews>
    <sheetView showGridLines="0" topLeftCell="A10" zoomScale="60" zoomScaleNormal="60" workbookViewId="0">
      <selection activeCell="R49" sqref="R49"/>
    </sheetView>
  </sheetViews>
  <sheetFormatPr baseColWidth="10" defaultColWidth="11.42578125" defaultRowHeight="15.75" x14ac:dyDescent="0.25"/>
  <cols>
    <col min="1" max="1" width="3.85546875" style="23" customWidth="1"/>
    <col min="2" max="3" width="11.42578125" style="23"/>
    <col min="4" max="9" width="14" style="23" customWidth="1"/>
    <col min="10" max="10" width="12.85546875" style="23" customWidth="1"/>
    <col min="11" max="16384" width="11.42578125" style="23"/>
  </cols>
  <sheetData>
    <row r="1" spans="2:14" customFormat="1" ht="15" x14ac:dyDescent="0.25">
      <c r="N1" s="90" t="s">
        <v>81</v>
      </c>
    </row>
    <row r="2" spans="2:14" customFormat="1" ht="15" x14ac:dyDescent="0.25">
      <c r="N2" s="90" t="s">
        <v>82</v>
      </c>
    </row>
    <row r="3" spans="2:14" customFormat="1" ht="15" x14ac:dyDescent="0.25"/>
    <row r="4" spans="2:14" customFormat="1" ht="15" x14ac:dyDescent="0.25">
      <c r="B4" s="80" t="s">
        <v>95</v>
      </c>
    </row>
    <row r="5" spans="2:14" customFormat="1" ht="15" x14ac:dyDescent="0.25">
      <c r="B5" s="81" t="s">
        <v>176</v>
      </c>
      <c r="C5" s="91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2:14" ht="12.75" customHeight="1" x14ac:dyDescent="0.25"/>
    <row r="7" spans="2:14" ht="12.75" customHeight="1" x14ac:dyDescent="0.25"/>
    <row r="8" spans="2:14" x14ac:dyDescent="0.25">
      <c r="B8" s="31" t="s">
        <v>152</v>
      </c>
    </row>
    <row r="9" spans="2:14" x14ac:dyDescent="0.25">
      <c r="B9" s="31"/>
    </row>
    <row r="10" spans="2:14" s="139" customFormat="1" ht="28.5" customHeight="1" x14ac:dyDescent="0.25">
      <c r="B10" s="197" t="s">
        <v>0</v>
      </c>
      <c r="C10" s="197" t="s">
        <v>1</v>
      </c>
      <c r="D10" s="217" t="s">
        <v>11</v>
      </c>
      <c r="E10" s="217"/>
      <c r="F10" s="217"/>
      <c r="G10" s="215" t="s">
        <v>25</v>
      </c>
      <c r="H10" s="216"/>
      <c r="I10" s="215" t="s">
        <v>12</v>
      </c>
      <c r="J10" s="216"/>
    </row>
    <row r="11" spans="2:14" ht="35.25" customHeight="1" x14ac:dyDescent="0.25">
      <c r="B11" s="197"/>
      <c r="C11" s="197"/>
      <c r="D11" s="14" t="s">
        <v>19</v>
      </c>
      <c r="E11" s="14" t="s">
        <v>22</v>
      </c>
      <c r="F11" s="14" t="s">
        <v>23</v>
      </c>
      <c r="G11" s="14" t="s">
        <v>22</v>
      </c>
      <c r="H11" s="14" t="s">
        <v>23</v>
      </c>
      <c r="I11" s="14" t="s">
        <v>22</v>
      </c>
      <c r="J11" s="14" t="s">
        <v>23</v>
      </c>
    </row>
    <row r="12" spans="2:14" x14ac:dyDescent="0.25">
      <c r="B12" s="184">
        <v>2018</v>
      </c>
      <c r="C12" s="97" t="s">
        <v>110</v>
      </c>
      <c r="D12" s="34">
        <v>7912</v>
      </c>
      <c r="E12" s="34">
        <v>4262</v>
      </c>
      <c r="F12" s="34">
        <v>3650</v>
      </c>
      <c r="G12" s="35"/>
      <c r="H12" s="35"/>
      <c r="I12" s="35"/>
      <c r="J12" s="35"/>
      <c r="K12" s="145"/>
    </row>
    <row r="13" spans="2:14" x14ac:dyDescent="0.25">
      <c r="B13" s="214"/>
      <c r="C13" s="97" t="s">
        <v>111</v>
      </c>
      <c r="D13" s="34">
        <v>9454</v>
      </c>
      <c r="E13" s="34">
        <v>5524</v>
      </c>
      <c r="F13" s="34">
        <v>3930</v>
      </c>
      <c r="G13" s="35"/>
      <c r="H13" s="35"/>
      <c r="I13" s="36">
        <f t="shared" ref="I13:J13" si="0">+(E13/E12-1)*100</f>
        <v>29.610511496949798</v>
      </c>
      <c r="J13" s="36">
        <f t="shared" si="0"/>
        <v>7.6712328767123195</v>
      </c>
      <c r="K13" s="145"/>
    </row>
    <row r="14" spans="2:14" x14ac:dyDescent="0.25">
      <c r="B14" s="214"/>
      <c r="C14" s="97" t="s">
        <v>112</v>
      </c>
      <c r="D14" s="34">
        <v>5932</v>
      </c>
      <c r="E14" s="34">
        <v>3885</v>
      </c>
      <c r="F14" s="34">
        <v>2047</v>
      </c>
      <c r="G14" s="35"/>
      <c r="H14" s="35"/>
      <c r="I14" s="36">
        <f t="shared" ref="I14:I22" si="1">+(E14/E13-1)*100</f>
        <v>-29.670528602461989</v>
      </c>
      <c r="J14" s="36">
        <f t="shared" ref="J14:J24" si="2">+(F14/F13-1)*100</f>
        <v>-47.913486005089055</v>
      </c>
      <c r="K14" s="145"/>
    </row>
    <row r="15" spans="2:14" x14ac:dyDescent="0.25">
      <c r="B15" s="183"/>
      <c r="C15" s="97" t="s">
        <v>113</v>
      </c>
      <c r="D15" s="34">
        <v>5610</v>
      </c>
      <c r="E15" s="34">
        <v>3597</v>
      </c>
      <c r="F15" s="34">
        <v>2013</v>
      </c>
      <c r="G15" s="35"/>
      <c r="H15" s="35"/>
      <c r="I15" s="36">
        <f t="shared" si="1"/>
        <v>-7.4131274131274179</v>
      </c>
      <c r="J15" s="36">
        <f t="shared" si="2"/>
        <v>-1.6609672691744071</v>
      </c>
      <c r="K15" s="145"/>
    </row>
    <row r="16" spans="2:14" x14ac:dyDescent="0.25">
      <c r="B16" s="184">
        <v>2019</v>
      </c>
      <c r="C16" s="97" t="s">
        <v>110</v>
      </c>
      <c r="D16" s="34">
        <v>8627</v>
      </c>
      <c r="E16" s="34">
        <v>4275</v>
      </c>
      <c r="F16" s="34">
        <v>4352</v>
      </c>
      <c r="G16" s="36">
        <f t="shared" ref="G16:G24" si="3">+((E16/E12)-1)*100</f>
        <v>0.30502111684655997</v>
      </c>
      <c r="H16" s="36">
        <f t="shared" ref="H16:H24" si="4">+((F16/F12)-1)*100</f>
        <v>19.232876712328761</v>
      </c>
      <c r="I16" s="36">
        <f t="shared" si="1"/>
        <v>18.849040867389498</v>
      </c>
      <c r="J16" s="36">
        <f t="shared" si="2"/>
        <v>116.19473422752114</v>
      </c>
      <c r="K16" s="145"/>
    </row>
    <row r="17" spans="2:11" x14ac:dyDescent="0.25">
      <c r="B17" s="214"/>
      <c r="C17" s="97" t="s">
        <v>111</v>
      </c>
      <c r="D17" s="34">
        <v>4216</v>
      </c>
      <c r="E17" s="34">
        <v>2770</v>
      </c>
      <c r="F17" s="34">
        <v>1446</v>
      </c>
      <c r="G17" s="36">
        <f t="shared" si="3"/>
        <v>-49.855177407675598</v>
      </c>
      <c r="H17" s="36">
        <f t="shared" si="4"/>
        <v>-63.206106870229007</v>
      </c>
      <c r="I17" s="36">
        <f t="shared" si="1"/>
        <v>-35.204678362573091</v>
      </c>
      <c r="J17" s="36">
        <f t="shared" si="2"/>
        <v>-66.773897058823522</v>
      </c>
      <c r="K17" s="145"/>
    </row>
    <row r="18" spans="2:11" x14ac:dyDescent="0.25">
      <c r="B18" s="214"/>
      <c r="C18" s="97" t="s">
        <v>112</v>
      </c>
      <c r="D18" s="34">
        <v>4326</v>
      </c>
      <c r="E18" s="34">
        <v>2696</v>
      </c>
      <c r="F18" s="34">
        <v>1630</v>
      </c>
      <c r="G18" s="36">
        <f t="shared" si="3"/>
        <v>-30.604890604890599</v>
      </c>
      <c r="H18" s="36">
        <f t="shared" si="4"/>
        <v>-20.371275036638981</v>
      </c>
      <c r="I18" s="36">
        <f t="shared" si="1"/>
        <v>-2.6714801444043368</v>
      </c>
      <c r="J18" s="36">
        <f t="shared" si="2"/>
        <v>12.72475795297372</v>
      </c>
      <c r="K18" s="145"/>
    </row>
    <row r="19" spans="2:11" x14ac:dyDescent="0.25">
      <c r="B19" s="183"/>
      <c r="C19" s="97" t="s">
        <v>113</v>
      </c>
      <c r="D19" s="34">
        <v>4872</v>
      </c>
      <c r="E19" s="34">
        <v>3166</v>
      </c>
      <c r="F19" s="34">
        <v>1706</v>
      </c>
      <c r="G19" s="36">
        <f t="shared" si="3"/>
        <v>-11.982207395051436</v>
      </c>
      <c r="H19" s="36">
        <f t="shared" si="4"/>
        <v>-15.250869349230001</v>
      </c>
      <c r="I19" s="36">
        <f t="shared" si="1"/>
        <v>17.433234421364997</v>
      </c>
      <c r="J19" s="36">
        <f>+(F19/F18-1)*100</f>
        <v>4.6625766871165597</v>
      </c>
      <c r="K19" s="145"/>
    </row>
    <row r="20" spans="2:11" x14ac:dyDescent="0.25">
      <c r="B20" s="184">
        <v>2020</v>
      </c>
      <c r="C20" s="97" t="s">
        <v>110</v>
      </c>
      <c r="D20" s="34">
        <v>4393</v>
      </c>
      <c r="E20" s="34">
        <v>2834</v>
      </c>
      <c r="F20" s="34">
        <v>1559</v>
      </c>
      <c r="G20" s="36">
        <f t="shared" si="3"/>
        <v>-33.707602339181285</v>
      </c>
      <c r="H20" s="36">
        <f t="shared" si="4"/>
        <v>-64.177389705882362</v>
      </c>
      <c r="I20" s="36">
        <f t="shared" si="1"/>
        <v>-10.486418193303848</v>
      </c>
      <c r="J20" s="36">
        <f t="shared" si="2"/>
        <v>-8.6166471277842938</v>
      </c>
      <c r="K20" s="145"/>
    </row>
    <row r="21" spans="2:11" x14ac:dyDescent="0.25">
      <c r="B21" s="214"/>
      <c r="C21" s="97" t="s">
        <v>111</v>
      </c>
      <c r="D21" s="34">
        <v>5337</v>
      </c>
      <c r="E21" s="34">
        <v>3147</v>
      </c>
      <c r="F21" s="34">
        <v>2190</v>
      </c>
      <c r="G21" s="36">
        <f t="shared" si="3"/>
        <v>13.610108303249092</v>
      </c>
      <c r="H21" s="36">
        <f t="shared" si="4"/>
        <v>51.452282157676343</v>
      </c>
      <c r="I21" s="36">
        <f t="shared" si="1"/>
        <v>11.044460127028932</v>
      </c>
      <c r="J21" s="36">
        <f t="shared" si="2"/>
        <v>40.474663245670307</v>
      </c>
      <c r="K21" s="145"/>
    </row>
    <row r="22" spans="2:11" x14ac:dyDescent="0.25">
      <c r="B22" s="214"/>
      <c r="C22" s="97" t="s">
        <v>112</v>
      </c>
      <c r="D22" s="34">
        <v>3785</v>
      </c>
      <c r="E22" s="34">
        <v>2481</v>
      </c>
      <c r="F22" s="34">
        <v>1304</v>
      </c>
      <c r="G22" s="36">
        <f t="shared" si="3"/>
        <v>-7.9747774480712135</v>
      </c>
      <c r="H22" s="36">
        <f t="shared" si="4"/>
        <v>-19.999999999999996</v>
      </c>
      <c r="I22" s="36">
        <f t="shared" si="1"/>
        <v>-21.163012392755011</v>
      </c>
      <c r="J22" s="36">
        <f t="shared" si="2"/>
        <v>-40.456621004566209</v>
      </c>
      <c r="K22" s="145"/>
    </row>
    <row r="23" spans="2:11" x14ac:dyDescent="0.25">
      <c r="B23" s="183"/>
      <c r="C23" s="97" t="s">
        <v>113</v>
      </c>
      <c r="D23" s="34">
        <v>3420</v>
      </c>
      <c r="E23" s="34">
        <v>2022</v>
      </c>
      <c r="F23" s="34">
        <v>1398</v>
      </c>
      <c r="G23" s="36">
        <f t="shared" si="3"/>
        <v>-36.133922931143402</v>
      </c>
      <c r="H23" s="36">
        <f t="shared" si="4"/>
        <v>-18.053927315357566</v>
      </c>
      <c r="I23" s="36">
        <f>+(E23/E22-1)*100</f>
        <v>-18.500604594921398</v>
      </c>
      <c r="J23" s="36">
        <f t="shared" si="2"/>
        <v>7.2085889570552064</v>
      </c>
      <c r="K23" s="145"/>
    </row>
    <row r="24" spans="2:11" x14ac:dyDescent="0.25">
      <c r="B24" s="184">
        <v>2021</v>
      </c>
      <c r="C24" s="97" t="s">
        <v>110</v>
      </c>
      <c r="D24" s="34">
        <v>2090</v>
      </c>
      <c r="E24" s="34">
        <v>1327</v>
      </c>
      <c r="F24" s="34">
        <v>763</v>
      </c>
      <c r="G24" s="36">
        <f t="shared" si="3"/>
        <v>-53.175723359209591</v>
      </c>
      <c r="H24" s="36">
        <f t="shared" si="4"/>
        <v>-51.058370750481075</v>
      </c>
      <c r="I24" s="36">
        <f>+(E24/E23-1)*100</f>
        <v>-34.37190900098912</v>
      </c>
      <c r="J24" s="36">
        <f t="shared" si="2"/>
        <v>-45.422031473533622</v>
      </c>
      <c r="K24" s="145"/>
    </row>
    <row r="25" spans="2:11" x14ac:dyDescent="0.25">
      <c r="B25" s="214"/>
      <c r="C25" s="97" t="s">
        <v>111</v>
      </c>
      <c r="D25" s="34">
        <v>2318</v>
      </c>
      <c r="E25" s="34">
        <v>1497</v>
      </c>
      <c r="F25" s="34">
        <v>821</v>
      </c>
      <c r="G25" s="36">
        <f t="shared" ref="G25:H26" si="5">+((E25/E21)-1)*100</f>
        <v>-52.430886558627265</v>
      </c>
      <c r="H25" s="36">
        <f t="shared" si="5"/>
        <v>-62.511415525114153</v>
      </c>
      <c r="I25" s="36">
        <f>+(E25/E24-1)*100</f>
        <v>12.810851544837988</v>
      </c>
      <c r="J25" s="36">
        <f>+(F25/F24-1)*100</f>
        <v>7.6015727391874233</v>
      </c>
      <c r="K25" s="145"/>
    </row>
    <row r="26" spans="2:11" x14ac:dyDescent="0.25">
      <c r="B26" s="214"/>
      <c r="C26" s="97" t="s">
        <v>112</v>
      </c>
      <c r="D26" s="34">
        <v>4916</v>
      </c>
      <c r="E26" s="34">
        <v>2648</v>
      </c>
      <c r="F26" s="34">
        <v>2268</v>
      </c>
      <c r="G26" s="36">
        <f t="shared" si="5"/>
        <v>6.7311567916162884</v>
      </c>
      <c r="H26" s="36">
        <f t="shared" si="5"/>
        <v>73.926380368098151</v>
      </c>
      <c r="I26" s="36">
        <f>+(E26/E25-1)*100</f>
        <v>76.887107548430194</v>
      </c>
      <c r="J26" s="36">
        <f>+(F26/F25-1)*100</f>
        <v>176.24847746650426</v>
      </c>
      <c r="K26" s="145"/>
    </row>
    <row r="27" spans="2:11" x14ac:dyDescent="0.25">
      <c r="B27" s="183"/>
      <c r="C27" s="97" t="s">
        <v>113</v>
      </c>
      <c r="D27" s="34">
        <f>E27+F27</f>
        <v>2436</v>
      </c>
      <c r="E27" s="34">
        <v>1464</v>
      </c>
      <c r="F27" s="34">
        <v>972</v>
      </c>
      <c r="G27" s="36">
        <f>+((E27/E23)-1)*100</f>
        <v>-27.596439169139465</v>
      </c>
      <c r="H27" s="36">
        <f t="shared" ref="G27:H28" si="6">+((F27/F23)-1)*100</f>
        <v>-30.472103004291849</v>
      </c>
      <c r="I27" s="36">
        <f t="shared" ref="I27:J28" si="7">+((E27/E26)-1)*100</f>
        <v>-44.712990936555897</v>
      </c>
      <c r="J27" s="36">
        <f t="shared" si="7"/>
        <v>-57.142857142857139</v>
      </c>
      <c r="K27" s="145"/>
    </row>
    <row r="28" spans="2:11" ht="18.75" customHeight="1" x14ac:dyDescent="0.25">
      <c r="B28" s="194">
        <v>2022</v>
      </c>
      <c r="C28" s="97" t="s">
        <v>110</v>
      </c>
      <c r="D28" s="34">
        <v>2038</v>
      </c>
      <c r="E28" s="34">
        <v>1270</v>
      </c>
      <c r="F28" s="34">
        <v>768</v>
      </c>
      <c r="G28" s="36">
        <f t="shared" si="6"/>
        <v>-4.2954031650339068</v>
      </c>
      <c r="H28" s="36">
        <f t="shared" si="6"/>
        <v>0.65530799475752577</v>
      </c>
      <c r="I28" s="36">
        <f t="shared" si="7"/>
        <v>-13.251366120218577</v>
      </c>
      <c r="J28" s="36">
        <f t="shared" si="7"/>
        <v>-20.987654320987659</v>
      </c>
      <c r="K28" s="145"/>
    </row>
    <row r="29" spans="2:11" ht="18.75" customHeight="1" x14ac:dyDescent="0.25">
      <c r="B29" s="195"/>
      <c r="C29" s="97" t="s">
        <v>111</v>
      </c>
      <c r="D29" s="34">
        <v>2229</v>
      </c>
      <c r="E29" s="34">
        <v>1276</v>
      </c>
      <c r="F29" s="34">
        <v>953</v>
      </c>
      <c r="G29" s="36">
        <f t="shared" ref="G29:H30" si="8">+((E29/E25)-1)*100</f>
        <v>-14.762859051436205</v>
      </c>
      <c r="H29" s="36">
        <f t="shared" si="8"/>
        <v>16.077953714981732</v>
      </c>
      <c r="I29" s="36">
        <f t="shared" ref="I29:J30" si="9">+((E29/E28)-1)*100</f>
        <v>0.47244094488188004</v>
      </c>
      <c r="J29" s="36">
        <f t="shared" si="9"/>
        <v>24.088541666666675</v>
      </c>
      <c r="K29" s="145"/>
    </row>
    <row r="30" spans="2:11" ht="18.75" customHeight="1" x14ac:dyDescent="0.25">
      <c r="B30" s="195"/>
      <c r="C30" s="97" t="s">
        <v>112</v>
      </c>
      <c r="D30" s="34">
        <v>3354</v>
      </c>
      <c r="E30" s="34">
        <v>2085</v>
      </c>
      <c r="F30" s="34">
        <v>1269</v>
      </c>
      <c r="G30" s="36">
        <f t="shared" si="8"/>
        <v>-21.261329305135956</v>
      </c>
      <c r="H30" s="36">
        <f t="shared" si="8"/>
        <v>-44.047619047619044</v>
      </c>
      <c r="I30" s="36">
        <f t="shared" si="9"/>
        <v>63.401253918495293</v>
      </c>
      <c r="J30" s="36">
        <f t="shared" si="9"/>
        <v>33.158447009443861</v>
      </c>
      <c r="K30" s="145"/>
    </row>
    <row r="31" spans="2:11" ht="18.75" customHeight="1" x14ac:dyDescent="0.25">
      <c r="B31" s="195"/>
      <c r="C31" s="97" t="s">
        <v>113</v>
      </c>
      <c r="D31" s="34">
        <v>3610</v>
      </c>
      <c r="E31" s="34">
        <v>1809</v>
      </c>
      <c r="F31" s="34">
        <v>1801</v>
      </c>
      <c r="G31" s="36">
        <f t="shared" ref="G31:H33" si="10">+((E31/E27)-1)*100</f>
        <v>23.565573770491799</v>
      </c>
      <c r="H31" s="36">
        <f t="shared" si="10"/>
        <v>85.288065843621411</v>
      </c>
      <c r="I31" s="36">
        <f t="shared" ref="I31:J33" si="11">+((E31/E30)-1)*100</f>
        <v>-13.237410071942445</v>
      </c>
      <c r="J31" s="36">
        <f t="shared" si="11"/>
        <v>41.922773837667449</v>
      </c>
      <c r="K31" s="145"/>
    </row>
    <row r="32" spans="2:11" ht="26.25" customHeight="1" x14ac:dyDescent="0.25">
      <c r="B32" s="194">
        <v>2023</v>
      </c>
      <c r="C32" s="97" t="s">
        <v>110</v>
      </c>
      <c r="D32" s="34">
        <v>2219</v>
      </c>
      <c r="E32" s="34">
        <v>1470</v>
      </c>
      <c r="F32" s="34">
        <v>749</v>
      </c>
      <c r="G32" s="36">
        <f t="shared" si="10"/>
        <v>15.748031496062985</v>
      </c>
      <c r="H32" s="36">
        <f t="shared" si="10"/>
        <v>-2.473958333333337</v>
      </c>
      <c r="I32" s="36">
        <f t="shared" si="11"/>
        <v>-18.73963515754561</v>
      </c>
      <c r="J32" s="36">
        <f t="shared" si="11"/>
        <v>-58.411993337034971</v>
      </c>
      <c r="K32" s="145"/>
    </row>
    <row r="33" spans="2:11" ht="26.25" customHeight="1" x14ac:dyDescent="0.25">
      <c r="B33" s="195"/>
      <c r="C33" s="97" t="s">
        <v>111</v>
      </c>
      <c r="D33" s="34">
        <v>1887</v>
      </c>
      <c r="E33" s="34">
        <v>1162</v>
      </c>
      <c r="F33" s="34">
        <v>725</v>
      </c>
      <c r="G33" s="36">
        <f t="shared" si="10"/>
        <v>-8.9341692789968619</v>
      </c>
      <c r="H33" s="36">
        <f t="shared" si="10"/>
        <v>-23.924449108079749</v>
      </c>
      <c r="I33" s="36">
        <f t="shared" si="11"/>
        <v>-20.952380952380956</v>
      </c>
      <c r="J33" s="36">
        <f t="shared" si="11"/>
        <v>-3.2042723631508729</v>
      </c>
      <c r="K33" s="145"/>
    </row>
    <row r="34" spans="2:11" ht="26.25" customHeight="1" x14ac:dyDescent="0.25">
      <c r="B34" s="149"/>
      <c r="C34" s="97" t="s">
        <v>112</v>
      </c>
      <c r="D34" s="34">
        <v>3134</v>
      </c>
      <c r="E34" s="34">
        <v>2063</v>
      </c>
      <c r="F34" s="34">
        <v>1071</v>
      </c>
      <c r="G34" s="36">
        <f>+((E34/E30)-1)*100</f>
        <v>-1.0551558752997625</v>
      </c>
      <c r="H34" s="36">
        <f>+((F34/F30)-1)*100</f>
        <v>-15.602836879432624</v>
      </c>
      <c r="I34" s="36">
        <f>+((G34/G30)-1)*100</f>
        <v>-95.037206469282822</v>
      </c>
      <c r="J34" s="36">
        <f>+((H34/H30)-1)*100</f>
        <v>-64.577343300747557</v>
      </c>
      <c r="K34" s="145"/>
    </row>
    <row r="35" spans="2:11" x14ac:dyDescent="0.25">
      <c r="B35" s="33" t="s">
        <v>68</v>
      </c>
    </row>
    <row r="36" spans="2:11" x14ac:dyDescent="0.25">
      <c r="B36" s="33" t="s">
        <v>116</v>
      </c>
    </row>
    <row r="37" spans="2:11" x14ac:dyDescent="0.25">
      <c r="B37" s="102"/>
    </row>
    <row r="38" spans="2:11" x14ac:dyDescent="0.25">
      <c r="B38" s="31" t="s">
        <v>153</v>
      </c>
    </row>
    <row r="58" spans="2:2" x14ac:dyDescent="0.25">
      <c r="B58" s="33"/>
    </row>
    <row r="62" spans="2:2" x14ac:dyDescent="0.25">
      <c r="B62" s="33" t="s">
        <v>68</v>
      </c>
    </row>
    <row r="63" spans="2:2" x14ac:dyDescent="0.25">
      <c r="B63" s="33" t="s">
        <v>116</v>
      </c>
    </row>
  </sheetData>
  <mergeCells count="11">
    <mergeCell ref="B32:B33"/>
    <mergeCell ref="B28:B31"/>
    <mergeCell ref="B24:B27"/>
    <mergeCell ref="G10:H10"/>
    <mergeCell ref="I10:J10"/>
    <mergeCell ref="B12:B15"/>
    <mergeCell ref="B16:B19"/>
    <mergeCell ref="B20:B23"/>
    <mergeCell ref="D10:F10"/>
    <mergeCell ref="B10:B11"/>
    <mergeCell ref="C10:C1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6666"/>
  </sheetPr>
  <dimension ref="B1:M15"/>
  <sheetViews>
    <sheetView showGridLines="0" zoomScale="80" zoomScaleNormal="80" workbookViewId="0">
      <selection activeCell="D20" sqref="D20"/>
    </sheetView>
  </sheetViews>
  <sheetFormatPr baseColWidth="10" defaultColWidth="11.42578125" defaultRowHeight="14.25" x14ac:dyDescent="0.2"/>
  <cols>
    <col min="1" max="1" width="4.5703125" style="29" customWidth="1"/>
    <col min="2" max="2" width="10.85546875" style="29" customWidth="1"/>
    <col min="3" max="3" width="12" style="29" customWidth="1"/>
    <col min="4" max="6" width="10.42578125" style="29" customWidth="1"/>
    <col min="7" max="7" width="8.7109375" style="29" customWidth="1"/>
    <col min="8" max="8" width="14.5703125" style="29" customWidth="1"/>
    <col min="9" max="9" width="13.42578125" style="29" customWidth="1"/>
    <col min="10" max="10" width="15.5703125" style="29" customWidth="1"/>
    <col min="11" max="16384" width="11.42578125" style="29"/>
  </cols>
  <sheetData>
    <row r="1" spans="2:13" s="92" customFormat="1" ht="12.75" x14ac:dyDescent="0.2">
      <c r="M1" s="74" t="s">
        <v>81</v>
      </c>
    </row>
    <row r="2" spans="2:13" s="92" customFormat="1" ht="12.75" x14ac:dyDescent="0.2">
      <c r="M2" s="74" t="s">
        <v>82</v>
      </c>
    </row>
    <row r="3" spans="2:13" s="92" customFormat="1" ht="12.75" x14ac:dyDescent="0.2"/>
    <row r="4" spans="2:13" s="92" customFormat="1" ht="15" x14ac:dyDescent="0.2">
      <c r="B4" s="80" t="s">
        <v>95</v>
      </c>
    </row>
    <row r="5" spans="2:13" s="92" customFormat="1" ht="15" x14ac:dyDescent="0.2">
      <c r="B5" s="81" t="s">
        <v>176</v>
      </c>
      <c r="C5" s="95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2:13" ht="9.75" customHeight="1" x14ac:dyDescent="0.2"/>
    <row r="7" spans="2:13" ht="9.75" customHeight="1" x14ac:dyDescent="0.2"/>
    <row r="8" spans="2:13" x14ac:dyDescent="0.2">
      <c r="B8" s="49" t="s">
        <v>151</v>
      </c>
    </row>
    <row r="9" spans="2:13" x14ac:dyDescent="0.2">
      <c r="B9" s="218" t="s">
        <v>53</v>
      </c>
      <c r="C9" s="218" t="s">
        <v>54</v>
      </c>
      <c r="D9" s="185" t="s">
        <v>11</v>
      </c>
      <c r="E9" s="185"/>
      <c r="F9" s="185"/>
      <c r="G9" s="185"/>
      <c r="H9" s="185" t="s">
        <v>115</v>
      </c>
      <c r="I9" s="185"/>
      <c r="J9" s="185"/>
    </row>
    <row r="10" spans="2:13" ht="15" customHeight="1" x14ac:dyDescent="0.2">
      <c r="B10" s="218"/>
      <c r="C10" s="218"/>
      <c r="D10" s="115" t="s">
        <v>37</v>
      </c>
      <c r="E10" s="143" t="s">
        <v>114</v>
      </c>
      <c r="F10" s="219" t="s">
        <v>120</v>
      </c>
      <c r="G10" s="220"/>
      <c r="H10" s="129" t="s">
        <v>171</v>
      </c>
      <c r="I10" s="129" t="s">
        <v>171</v>
      </c>
      <c r="J10" s="129" t="s">
        <v>171</v>
      </c>
    </row>
    <row r="11" spans="2:13" x14ac:dyDescent="0.2">
      <c r="B11" s="218"/>
      <c r="C11" s="218"/>
      <c r="D11" s="129" t="s">
        <v>170</v>
      </c>
      <c r="E11" s="129" t="s">
        <v>170</v>
      </c>
      <c r="F11" s="129" t="s">
        <v>169</v>
      </c>
      <c r="G11" s="129" t="s">
        <v>170</v>
      </c>
      <c r="H11" s="129" t="s">
        <v>172</v>
      </c>
      <c r="I11" s="129" t="s">
        <v>173</v>
      </c>
      <c r="J11" s="129" t="s">
        <v>174</v>
      </c>
    </row>
    <row r="12" spans="2:13" ht="17.25" customHeight="1" x14ac:dyDescent="0.2">
      <c r="B12" s="218" t="s">
        <v>18</v>
      </c>
      <c r="C12" s="122" t="s">
        <v>22</v>
      </c>
      <c r="D12" s="114">
        <v>2648</v>
      </c>
      <c r="E12" s="114">
        <v>2085</v>
      </c>
      <c r="F12" s="114">
        <v>1162</v>
      </c>
      <c r="G12" s="114">
        <v>2063</v>
      </c>
      <c r="H12" s="4">
        <f>+((G12/D12)-1)*100</f>
        <v>-22.092145015105736</v>
      </c>
      <c r="I12" s="4">
        <f>+((G12/E12)-1)*100</f>
        <v>-1.0551558752997625</v>
      </c>
      <c r="J12" s="4">
        <f>+((G12/F12)-1)*100</f>
        <v>77.538726333907064</v>
      </c>
    </row>
    <row r="13" spans="2:13" ht="17.25" customHeight="1" x14ac:dyDescent="0.2">
      <c r="B13" s="218"/>
      <c r="C13" s="122" t="s">
        <v>23</v>
      </c>
      <c r="D13" s="114">
        <v>2268</v>
      </c>
      <c r="E13" s="114">
        <v>1269</v>
      </c>
      <c r="F13" s="114">
        <v>725</v>
      </c>
      <c r="G13" s="114">
        <v>1071</v>
      </c>
      <c r="H13" s="4">
        <f>+((G13/D13)-1)*100</f>
        <v>-52.777777777777779</v>
      </c>
      <c r="I13" s="4">
        <f>+((G13/E13)-1)*100</f>
        <v>-15.602836879432624</v>
      </c>
      <c r="J13" s="4">
        <f>+((G13/F13)-1)*100</f>
        <v>47.724137931034491</v>
      </c>
    </row>
    <row r="14" spans="2:13" ht="17.25" customHeight="1" x14ac:dyDescent="0.2">
      <c r="B14" s="218"/>
      <c r="C14" s="122" t="s">
        <v>43</v>
      </c>
      <c r="D14" s="133">
        <v>4916</v>
      </c>
      <c r="E14" s="123">
        <v>3354</v>
      </c>
      <c r="F14" s="123">
        <f>SUM(F12:F13)</f>
        <v>1887</v>
      </c>
      <c r="G14" s="123">
        <f>SUM(G12:G13)</f>
        <v>3134</v>
      </c>
      <c r="H14" s="124">
        <f>+((G14/D14)-1)*100</f>
        <v>-36.248982912937343</v>
      </c>
      <c r="I14" s="124">
        <f>+((G14/E14)-1)*100</f>
        <v>-6.5593321407274914</v>
      </c>
      <c r="J14" s="124">
        <f>+((G14/F14)-1)*100</f>
        <v>66.083730789613142</v>
      </c>
    </row>
    <row r="15" spans="2:13" x14ac:dyDescent="0.2">
      <c r="B15" s="50" t="s">
        <v>69</v>
      </c>
    </row>
  </sheetData>
  <mergeCells count="6">
    <mergeCell ref="B12:B14"/>
    <mergeCell ref="B9:B11"/>
    <mergeCell ref="C9:C11"/>
    <mergeCell ref="D9:G9"/>
    <mergeCell ref="H9:J9"/>
    <mergeCell ref="F10:G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Indíce</vt:lpstr>
      <vt:lpstr>G1</vt:lpstr>
      <vt:lpstr>T1</vt:lpstr>
      <vt:lpstr>G2</vt:lpstr>
      <vt:lpstr>T2</vt:lpstr>
      <vt:lpstr>T3</vt:lpstr>
      <vt:lpstr>T4</vt:lpstr>
      <vt:lpstr>G3</vt:lpstr>
      <vt:lpstr>T5</vt:lpstr>
      <vt:lpstr>G4-G5-G6-G7-G8</vt:lpstr>
      <vt:lpstr>T6-T7-T8-T9-T10</vt:lpstr>
      <vt:lpstr>Ficha Técnica </vt:lpstr>
      <vt:lpstr>'G1'!Inscripciones_de_establecimientos_y_puestos_laborales_correspondientes_a_matrices_y_sucursales._Periodo__2018___2021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Observatorio</cp:lastModifiedBy>
  <cp:lastPrinted>2022-04-21T15:44:57Z</cp:lastPrinted>
  <dcterms:created xsi:type="dcterms:W3CDTF">2021-08-05T18:09:09Z</dcterms:created>
  <dcterms:modified xsi:type="dcterms:W3CDTF">2023-11-08T11:59:11Z</dcterms:modified>
</cp:coreProperties>
</file>